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5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52" i="1" l="1"/>
  <c r="K52" i="1"/>
  <c r="L52" i="1"/>
  <c r="I52" i="1"/>
  <c r="J139" i="1"/>
  <c r="K139" i="1"/>
  <c r="L139" i="1"/>
  <c r="I139" i="1"/>
  <c r="H139" i="1"/>
  <c r="G139" i="1"/>
  <c r="J134" i="1"/>
  <c r="K134" i="1"/>
  <c r="L134" i="1"/>
  <c r="I134" i="1"/>
  <c r="H134" i="1"/>
  <c r="G134" i="1"/>
  <c r="L128" i="1"/>
  <c r="K128" i="1"/>
  <c r="J128" i="1"/>
  <c r="I128" i="1"/>
  <c r="H128" i="1"/>
  <c r="G128" i="1"/>
  <c r="J122" i="1"/>
  <c r="J129" i="1" s="1"/>
  <c r="K122" i="1"/>
  <c r="K129" i="1" s="1"/>
  <c r="L122" i="1"/>
  <c r="L129" i="1" s="1"/>
  <c r="I122" i="1"/>
  <c r="H122" i="1"/>
  <c r="J116" i="1"/>
  <c r="K116" i="1"/>
  <c r="L116" i="1"/>
  <c r="I116" i="1"/>
  <c r="G116" i="1"/>
  <c r="H116" i="1"/>
  <c r="J108" i="1"/>
  <c r="K108" i="1"/>
  <c r="L108" i="1"/>
  <c r="I108" i="1"/>
  <c r="H108" i="1"/>
  <c r="G108" i="1"/>
  <c r="J101" i="1"/>
  <c r="K101" i="1"/>
  <c r="L101" i="1"/>
  <c r="I101" i="1"/>
  <c r="H101" i="1"/>
  <c r="G101" i="1"/>
  <c r="J94" i="1"/>
  <c r="K94" i="1"/>
  <c r="L94" i="1"/>
  <c r="I94" i="1"/>
  <c r="H94" i="1"/>
  <c r="G94" i="1"/>
  <c r="J87" i="1"/>
  <c r="K87" i="1"/>
  <c r="L87" i="1"/>
  <c r="I87" i="1"/>
  <c r="H87" i="1"/>
  <c r="G87" i="1"/>
  <c r="J80" i="1"/>
  <c r="K80" i="1"/>
  <c r="L80" i="1"/>
  <c r="I80" i="1"/>
  <c r="H80" i="1"/>
  <c r="G80" i="1"/>
  <c r="K73" i="1"/>
  <c r="L73" i="1"/>
  <c r="J73" i="1"/>
  <c r="I73" i="1"/>
  <c r="H73" i="1"/>
  <c r="G73" i="1"/>
  <c r="K66" i="1"/>
  <c r="L66" i="1"/>
  <c r="J66" i="1"/>
  <c r="I66" i="1"/>
  <c r="H66" i="1"/>
  <c r="G66" i="1"/>
  <c r="J59" i="1"/>
  <c r="K59" i="1"/>
  <c r="L59" i="1"/>
  <c r="I59" i="1"/>
  <c r="H59" i="1"/>
  <c r="G59" i="1"/>
  <c r="G52" i="1"/>
  <c r="G46" i="1"/>
  <c r="J39" i="1"/>
  <c r="K39" i="1"/>
  <c r="L39" i="1"/>
  <c r="I39" i="1"/>
  <c r="G39" i="1"/>
  <c r="H39" i="1"/>
  <c r="J33" i="1"/>
  <c r="K33" i="1"/>
  <c r="L33" i="1"/>
  <c r="I33" i="1"/>
  <c r="H33" i="1"/>
  <c r="G33" i="1"/>
  <c r="L45" i="1"/>
  <c r="K45" i="1"/>
  <c r="J45" i="1"/>
  <c r="L44" i="1"/>
  <c r="K44" i="1"/>
  <c r="J44" i="1"/>
  <c r="L42" i="1"/>
  <c r="K42" i="1"/>
  <c r="J42" i="1"/>
  <c r="I42" i="1"/>
  <c r="I46" i="1" s="1"/>
  <c r="L40" i="1"/>
  <c r="J40" i="1"/>
  <c r="H40" i="1"/>
  <c r="H46" i="1" s="1"/>
  <c r="K26" i="1"/>
  <c r="L26" i="1"/>
  <c r="J26" i="1"/>
  <c r="I26" i="1"/>
  <c r="H26" i="1"/>
  <c r="G26" i="1"/>
  <c r="I19" i="1"/>
  <c r="J19" i="1"/>
  <c r="K19" i="1"/>
  <c r="L19" i="1"/>
  <c r="H19" i="1"/>
  <c r="G19" i="1"/>
  <c r="I11" i="1"/>
  <c r="J11" i="1"/>
  <c r="K11" i="1"/>
  <c r="L11" i="1"/>
  <c r="H11" i="1"/>
  <c r="G11" i="1"/>
  <c r="I129" i="1" l="1"/>
  <c r="J88" i="1"/>
  <c r="H52" i="1"/>
  <c r="L46" i="1"/>
  <c r="L88" i="1"/>
  <c r="J46" i="1"/>
  <c r="K46" i="1"/>
  <c r="K88" i="1"/>
  <c r="J117" i="1"/>
  <c r="K117" i="1"/>
  <c r="L117" i="1"/>
  <c r="I117" i="1"/>
  <c r="J74" i="1" l="1"/>
  <c r="K74" i="1"/>
  <c r="L74" i="1"/>
  <c r="I74" i="1"/>
  <c r="J140" i="1" l="1"/>
  <c r="K140" i="1"/>
  <c r="L140" i="1"/>
  <c r="I140" i="1"/>
  <c r="J102" i="1" l="1"/>
  <c r="K102" i="1"/>
  <c r="L102" i="1"/>
  <c r="I102" i="1"/>
  <c r="I88" i="1" l="1"/>
  <c r="J60" i="1" l="1"/>
  <c r="K60" i="1"/>
  <c r="L60" i="1"/>
  <c r="I60" i="1"/>
  <c r="J47" i="1"/>
  <c r="K47" i="1"/>
  <c r="L47" i="1"/>
  <c r="I47" i="1"/>
  <c r="J34" i="1" l="1"/>
  <c r="K34" i="1"/>
  <c r="L34" i="1"/>
  <c r="I34" i="1"/>
  <c r="J20" i="1" l="1"/>
  <c r="J141" i="1" s="1"/>
  <c r="K20" i="1"/>
  <c r="K141" i="1" s="1"/>
  <c r="L20" i="1"/>
  <c r="L141" i="1" s="1"/>
  <c r="I20" i="1"/>
  <c r="I141" i="1" s="1"/>
  <c r="B140" i="1" l="1"/>
  <c r="A140" i="1"/>
  <c r="B135" i="1"/>
  <c r="A135" i="1"/>
  <c r="B129" i="1"/>
  <c r="A129" i="1"/>
  <c r="B123" i="1"/>
  <c r="A123" i="1"/>
  <c r="B117" i="1"/>
  <c r="A117" i="1"/>
  <c r="B109" i="1"/>
  <c r="A109" i="1"/>
  <c r="B102" i="1"/>
  <c r="A102" i="1"/>
  <c r="B95" i="1"/>
  <c r="A95" i="1"/>
  <c r="B88" i="1"/>
  <c r="A88" i="1"/>
  <c r="B81" i="1"/>
  <c r="A81" i="1"/>
  <c r="B74" i="1"/>
  <c r="A74" i="1"/>
  <c r="B68" i="1"/>
  <c r="A68" i="1"/>
  <c r="B60" i="1"/>
  <c r="A60" i="1"/>
  <c r="B53" i="1"/>
  <c r="A53" i="1"/>
  <c r="B47" i="1"/>
  <c r="A47" i="1"/>
  <c r="B40" i="1"/>
  <c r="A40" i="1"/>
  <c r="B34" i="1"/>
  <c r="A34" i="1"/>
  <c r="B27" i="1"/>
  <c r="A27" i="1"/>
  <c r="B20" i="1"/>
  <c r="A20" i="1"/>
  <c r="A13" i="1"/>
</calcChain>
</file>

<file path=xl/sharedStrings.xml><?xml version="1.0" encoding="utf-8"?>
<sst xmlns="http://schemas.openxmlformats.org/spreadsheetml/2006/main" count="304" uniqueCount="105">
  <si>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</si>
  <si>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</si>
  <si>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</si>
  <si>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</si>
  <si>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</si>
  <si>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</si>
  <si>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</si>
  <si>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</si>
  <si>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</si>
  <si>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</si>
  <si>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</si>
  <si>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</si>
  <si>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</si>
  <si>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</si>
  <si>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</si>
  <si>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</si>
  <si>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</si>
  <si>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</si>
  <si>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</si>
  <si>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</si>
  <si>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</si>
  <si>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</si>
  <si>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</si>
  <si>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</si>
  <si>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</si>
  <si>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</si>
  <si>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</si>
  <si>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</si>
  <si>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</si>
  <si>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</si>
  <si>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</si>
  <si>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Вес блюда, г</t>
  </si>
  <si>
    <t>Цена</t>
  </si>
  <si>
    <t>день</t>
  </si>
  <si>
    <t>месяц</t>
  </si>
  <si>
    <t>год</t>
  </si>
  <si>
    <t>7-11 лет</t>
  </si>
  <si>
    <t xml:space="preserve">Хлеб </t>
  </si>
  <si>
    <t>1.5</t>
  </si>
  <si>
    <t>Хлеб пшеничный</t>
  </si>
  <si>
    <t>пр</t>
  </si>
  <si>
    <t>Йогурт фруктовый</t>
  </si>
  <si>
    <t>Чай с сахаром с лимоном</t>
  </si>
  <si>
    <t>сладкое</t>
  </si>
  <si>
    <t xml:space="preserve">Рис отварной </t>
  </si>
  <si>
    <t>Компот из сухофруктов</t>
  </si>
  <si>
    <t>Хлеб ржаной</t>
  </si>
  <si>
    <t>183</t>
  </si>
  <si>
    <t>1.6</t>
  </si>
  <si>
    <t>Омлет натуральный</t>
  </si>
  <si>
    <t>Чай с сахаром</t>
  </si>
  <si>
    <t>Фрукт</t>
  </si>
  <si>
    <t xml:space="preserve">Щи из св.капусты с картофелем </t>
  </si>
  <si>
    <t>Плов с мясом</t>
  </si>
  <si>
    <t xml:space="preserve">Компот плодово-ягодный </t>
  </si>
  <si>
    <t>Каша молочная пшенная</t>
  </si>
  <si>
    <t>Суп картофельный с бобовыми  на м/к бульоне</t>
  </si>
  <si>
    <t xml:space="preserve">Картофельное пюре </t>
  </si>
  <si>
    <t>Каша гречневая рассыпчатая</t>
  </si>
  <si>
    <t>Компот из св/м  ягод</t>
  </si>
  <si>
    <t>Рассольник "Ленинградский"</t>
  </si>
  <si>
    <t>Жаркое по- домашнему с мясом птицы</t>
  </si>
  <si>
    <t>7.10</t>
  </si>
  <si>
    <t>Макароны отварные</t>
  </si>
  <si>
    <t xml:space="preserve">Фрукт </t>
  </si>
  <si>
    <t>Суп  лапша по- домашнему</t>
  </si>
  <si>
    <t>Суп рыбный с крупой</t>
  </si>
  <si>
    <t>Итого</t>
  </si>
  <si>
    <t>напитки</t>
  </si>
  <si>
    <t>мясное блюдо</t>
  </si>
  <si>
    <t>хлеб пшен.</t>
  </si>
  <si>
    <t>Мясное блюдо</t>
  </si>
  <si>
    <t>Каша молочная рисовая  с м/с</t>
  </si>
  <si>
    <t>Бутерброт с сыром30/20</t>
  </si>
  <si>
    <t>Щи из св.капусты с картофелем</t>
  </si>
  <si>
    <t xml:space="preserve">Фрикадельки  в томатном соусе </t>
  </si>
  <si>
    <t>Напиток лимонный</t>
  </si>
  <si>
    <t xml:space="preserve">Сырники или  запеканка рисово - творожная с соусом </t>
  </si>
  <si>
    <t xml:space="preserve">Кондитерское изделия </t>
  </si>
  <si>
    <t xml:space="preserve">Борщ с капустой , картофелем </t>
  </si>
  <si>
    <t>Гуляш из мяса 45/45</t>
  </si>
  <si>
    <t>Ёжик аппетитный  в соусе</t>
  </si>
  <si>
    <t>Рожки отварные</t>
  </si>
  <si>
    <t xml:space="preserve">Суп с макаронными изделиями </t>
  </si>
  <si>
    <t>Икра кабачковая</t>
  </si>
  <si>
    <t>закуска</t>
  </si>
  <si>
    <t>Оладьи/ Панкейки  со  сгущенным молоком  110/40</t>
  </si>
  <si>
    <t>Кондитерское изделия</t>
  </si>
  <si>
    <t>фрукт</t>
  </si>
  <si>
    <t xml:space="preserve">Биточек куриная  в томатном соусе </t>
  </si>
  <si>
    <t xml:space="preserve">Котлета  мясная в соусе  </t>
  </si>
  <si>
    <t xml:space="preserve">Филе куриное в панировке </t>
  </si>
  <si>
    <t>Каша  "Дружба" молочная с м/с</t>
  </si>
  <si>
    <t>Мучное или кондитерское изделия</t>
  </si>
  <si>
    <t>Филе куриное тушеное в соусе томатном40/50</t>
  </si>
  <si>
    <t xml:space="preserve">Тефтели  в томатном  соусе </t>
  </si>
  <si>
    <t xml:space="preserve"> Рыба под маринадом / Котлета рыбная в соусе томатном</t>
  </si>
  <si>
    <t xml:space="preserve">Филе куриное в  соусе </t>
  </si>
  <si>
    <t>Рис отварной рассыпчатый</t>
  </si>
  <si>
    <t xml:space="preserve">Биточек мясной  "нежный" в томатном соусе  </t>
  </si>
  <si>
    <t>Бутерброт с ветчиной30/20</t>
  </si>
  <si>
    <t>Чай с сахаром и лимоном</t>
  </si>
  <si>
    <t>Рассольник "Ленинградский"/ Куриный суп с зеленым горошком</t>
  </si>
  <si>
    <t>МБОУ "СШ № 20"</t>
  </si>
  <si>
    <t>апрель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</si>
</sst>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indexed="8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0">
    <xf numFmtId="0" fontId="0" fillId="0" borderId="0" xfId="0"/>
    <xf numFmtId="0" fontId="6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13" xfId="0" applyBorder="1"/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11" fillId="0" borderId="0" xfId="0" applyFont="1" applyAlignment="1">
      <alignment horizontal="left" vertical="center"/>
    </xf>
    <xf numFmtId="0" fontId="13" fillId="0" borderId="9" xfId="0" applyFont="1" applyBorder="1" applyAlignment="1">
      <alignment horizontal="center" vertical="center" wrapText="1"/>
    </xf>
    <xf numFmtId="0" fontId="6" fillId="2" borderId="2" xfId="0" applyFont="1" applyFill="1" applyBorder="1" applyProtection="1"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6" fillId="2" borderId="2" xfId="0" applyFont="1" applyFill="1" applyBorder="1" applyAlignment="1" applyProtection="1">
      <alignment vertical="top" wrapText="1"/>
      <protection locked="0"/>
    </xf>
    <xf numFmtId="0" fontId="6" fillId="2" borderId="2" xfId="0" applyFont="1" applyFill="1" applyBorder="1" applyAlignment="1" applyProtection="1">
      <alignment horizontal="center" vertical="top" wrapText="1"/>
      <protection locked="0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top"/>
    </xf>
    <xf numFmtId="1" fontId="6" fillId="2" borderId="3" xfId="0" applyNumberFormat="1" applyFont="1" applyFill="1" applyBorder="1" applyAlignment="1" applyProtection="1">
      <alignment horizontal="center"/>
      <protection locked="0"/>
    </xf>
    <xf numFmtId="1" fontId="6" fillId="2" borderId="2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2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4" xfId="0" applyFill="1" applyBorder="1" applyAlignment="1" applyProtection="1">
      <alignment wrapText="1"/>
      <protection locked="0"/>
    </xf>
    <xf numFmtId="0" fontId="15" fillId="4" borderId="2" xfId="0" applyFont="1" applyFill="1" applyBorder="1" applyAlignment="1">
      <alignment vertical="top" wrapText="1"/>
    </xf>
    <xf numFmtId="0" fontId="15" fillId="4" borderId="2" xfId="0" applyFont="1" applyFill="1" applyBorder="1" applyAlignment="1">
      <alignment vertical="center" wrapText="1"/>
    </xf>
    <xf numFmtId="0" fontId="16" fillId="4" borderId="2" xfId="0" applyFont="1" applyFill="1" applyBorder="1" applyAlignment="1"/>
    <xf numFmtId="1" fontId="0" fillId="4" borderId="2" xfId="0" applyNumberFormat="1" applyFill="1" applyBorder="1" applyAlignment="1" applyProtection="1">
      <alignment horizontal="center"/>
      <protection locked="0"/>
    </xf>
    <xf numFmtId="2" fontId="17" fillId="4" borderId="2" xfId="0" applyNumberFormat="1" applyFont="1" applyFill="1" applyBorder="1" applyProtection="1">
      <protection locked="0"/>
    </xf>
    <xf numFmtId="2" fontId="18" fillId="4" borderId="2" xfId="0" applyNumberFormat="1" applyFont="1" applyFill="1" applyBorder="1" applyAlignment="1">
      <alignment vertical="center"/>
    </xf>
    <xf numFmtId="0" fontId="19" fillId="0" borderId="2" xfId="0" applyFont="1" applyBorder="1"/>
    <xf numFmtId="0" fontId="0" fillId="4" borderId="20" xfId="0" applyFill="1" applyBorder="1" applyAlignment="1" applyProtection="1">
      <alignment horizontal="right"/>
      <protection locked="0"/>
    </xf>
    <xf numFmtId="0" fontId="0" fillId="4" borderId="17" xfId="0" applyFill="1" applyBorder="1" applyAlignment="1" applyProtection="1">
      <alignment horizontal="right"/>
      <protection locked="0"/>
    </xf>
    <xf numFmtId="2" fontId="0" fillId="4" borderId="2" xfId="0" applyNumberFormat="1" applyFill="1" applyBorder="1" applyAlignment="1" applyProtection="1">
      <alignment horizontal="right"/>
      <protection locked="0"/>
    </xf>
    <xf numFmtId="0" fontId="16" fillId="4" borderId="2" xfId="0" applyFont="1" applyFill="1" applyBorder="1" applyAlignment="1">
      <alignment vertical="center"/>
    </xf>
    <xf numFmtId="2" fontId="0" fillId="4" borderId="3" xfId="0" applyNumberFormat="1" applyFill="1" applyBorder="1" applyProtection="1">
      <protection locked="0"/>
    </xf>
    <xf numFmtId="0" fontId="16" fillId="0" borderId="2" xfId="0" applyFont="1" applyFill="1" applyBorder="1" applyAlignment="1">
      <alignment vertical="center"/>
    </xf>
    <xf numFmtId="0" fontId="0" fillId="4" borderId="3" xfId="0" applyFill="1" applyBorder="1" applyAlignment="1" applyProtection="1">
      <alignment wrapText="1"/>
      <protection locked="0"/>
    </xf>
    <xf numFmtId="0" fontId="6" fillId="3" borderId="8" xfId="0" applyFont="1" applyFill="1" applyBorder="1" applyAlignment="1">
      <alignment horizontal="center"/>
    </xf>
    <xf numFmtId="0" fontId="6" fillId="3" borderId="9" xfId="0" applyFont="1" applyFill="1" applyBorder="1" applyAlignment="1">
      <alignment horizontal="center"/>
    </xf>
    <xf numFmtId="0" fontId="5" fillId="3" borderId="22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vertical="top" wrapText="1"/>
    </xf>
    <xf numFmtId="0" fontId="6" fillId="3" borderId="19" xfId="0" applyFont="1" applyFill="1" applyBorder="1" applyAlignment="1">
      <alignment horizontal="right" vertical="top" wrapText="1"/>
    </xf>
    <xf numFmtId="0" fontId="6" fillId="3" borderId="9" xfId="0" applyFont="1" applyFill="1" applyBorder="1" applyAlignment="1">
      <alignment horizontal="center" vertical="top" wrapText="1"/>
    </xf>
    <xf numFmtId="1" fontId="0" fillId="4" borderId="7" xfId="0" applyNumberFormat="1" applyFill="1" applyBorder="1" applyProtection="1">
      <protection locked="0"/>
    </xf>
    <xf numFmtId="1" fontId="0" fillId="4" borderId="23" xfId="0" applyNumberFormat="1" applyFill="1" applyBorder="1" applyProtection="1">
      <protection locked="0"/>
    </xf>
    <xf numFmtId="0" fontId="15" fillId="4" borderId="3" xfId="0" applyFont="1" applyFill="1" applyBorder="1" applyAlignment="1">
      <alignment vertical="top" wrapText="1"/>
    </xf>
    <xf numFmtId="1" fontId="0" fillId="4" borderId="3" xfId="0" applyNumberFormat="1" applyFill="1" applyBorder="1" applyAlignment="1" applyProtection="1">
      <alignment horizontal="center"/>
      <protection locked="0"/>
    </xf>
    <xf numFmtId="2" fontId="15" fillId="4" borderId="2" xfId="0" applyNumberFormat="1" applyFont="1" applyFill="1" applyBorder="1" applyAlignment="1">
      <alignment vertical="center"/>
    </xf>
    <xf numFmtId="0" fontId="13" fillId="0" borderId="9" xfId="0" applyFont="1" applyBorder="1" applyAlignment="1">
      <alignment horizontal="right" vertical="center" wrapText="1"/>
    </xf>
    <xf numFmtId="2" fontId="0" fillId="4" borderId="17" xfId="0" applyNumberFormat="1" applyFill="1" applyBorder="1" applyAlignment="1" applyProtection="1">
      <alignment horizontal="right"/>
      <protection locked="0"/>
    </xf>
    <xf numFmtId="2" fontId="0" fillId="4" borderId="18" xfId="0" applyNumberFormat="1" applyFill="1" applyBorder="1" applyAlignment="1" applyProtection="1">
      <alignment horizontal="right"/>
      <protection locked="0"/>
    </xf>
    <xf numFmtId="2" fontId="0" fillId="4" borderId="20" xfId="0" applyNumberFormat="1" applyFill="1" applyBorder="1" applyAlignment="1" applyProtection="1">
      <alignment horizontal="right"/>
      <protection locked="0"/>
    </xf>
    <xf numFmtId="2" fontId="0" fillId="4" borderId="3" xfId="0" applyNumberFormat="1" applyFill="1" applyBorder="1" applyAlignment="1" applyProtection="1">
      <alignment horizontal="right"/>
      <protection locked="0"/>
    </xf>
    <xf numFmtId="0" fontId="6" fillId="2" borderId="2" xfId="0" applyFont="1" applyFill="1" applyBorder="1" applyAlignment="1" applyProtection="1">
      <alignment horizontal="right" vertical="top" wrapText="1"/>
      <protection locked="0"/>
    </xf>
    <xf numFmtId="0" fontId="6" fillId="3" borderId="10" xfId="0" applyFont="1" applyFill="1" applyBorder="1" applyAlignment="1">
      <alignment horizontal="right" vertical="top" wrapText="1"/>
    </xf>
    <xf numFmtId="2" fontId="0" fillId="4" borderId="7" xfId="0" applyNumberFormat="1" applyFill="1" applyBorder="1" applyAlignment="1" applyProtection="1">
      <alignment horizontal="right"/>
      <protection locked="0"/>
    </xf>
    <xf numFmtId="2" fontId="0" fillId="4" borderId="23" xfId="0" applyNumberFormat="1" applyFill="1" applyBorder="1" applyAlignment="1" applyProtection="1">
      <alignment horizontal="right"/>
      <protection locked="0"/>
    </xf>
    <xf numFmtId="0" fontId="6" fillId="2" borderId="23" xfId="0" applyFont="1" applyFill="1" applyBorder="1" applyAlignment="1" applyProtection="1">
      <alignment horizontal="right" vertical="top" wrapText="1"/>
      <protection locked="0"/>
    </xf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9" fillId="0" borderId="2" xfId="0" applyFont="1" applyBorder="1" applyAlignment="1">
      <alignment horizontal="center"/>
    </xf>
    <xf numFmtId="1" fontId="0" fillId="4" borderId="4" xfId="0" applyNumberFormat="1" applyFill="1" applyBorder="1" applyAlignment="1" applyProtection="1">
      <alignment horizontal="center"/>
      <protection locked="0"/>
    </xf>
    <xf numFmtId="0" fontId="20" fillId="3" borderId="9" xfId="0" applyFont="1" applyFill="1" applyBorder="1" applyAlignment="1">
      <alignment vertical="top" wrapText="1"/>
    </xf>
    <xf numFmtId="0" fontId="20" fillId="3" borderId="9" xfId="0" applyFont="1" applyFill="1" applyBorder="1" applyAlignment="1">
      <alignment horizontal="center" vertical="top" wrapText="1"/>
    </xf>
    <xf numFmtId="0" fontId="20" fillId="3" borderId="19" xfId="0" applyFont="1" applyFill="1" applyBorder="1" applyAlignment="1">
      <alignment horizontal="right" vertical="top" wrapText="1"/>
    </xf>
    <xf numFmtId="2" fontId="20" fillId="3" borderId="9" xfId="0" applyNumberFormat="1" applyFont="1" applyFill="1" applyBorder="1" applyAlignment="1">
      <alignment horizontal="right" vertical="top" wrapText="1"/>
    </xf>
    <xf numFmtId="0" fontId="4" fillId="0" borderId="2" xfId="0" applyFont="1" applyBorder="1"/>
    <xf numFmtId="2" fontId="21" fillId="0" borderId="0" xfId="0" applyNumberFormat="1" applyFont="1" applyFill="1" applyBorder="1" applyAlignment="1">
      <alignment vertical="top" wrapText="1"/>
    </xf>
    <xf numFmtId="0" fontId="5" fillId="3" borderId="22" xfId="0" applyFont="1" applyFill="1" applyBorder="1" applyAlignment="1">
      <alignment horizontal="center" vertical="center" wrapText="1"/>
    </xf>
    <xf numFmtId="2" fontId="20" fillId="3" borderId="19" xfId="0" applyNumberFormat="1" applyFont="1" applyFill="1" applyBorder="1" applyAlignment="1">
      <alignment horizontal="right" vertical="top" wrapText="1"/>
    </xf>
    <xf numFmtId="2" fontId="20" fillId="0" borderId="0" xfId="0" applyNumberFormat="1" applyFont="1" applyFill="1" applyBorder="1" applyAlignment="1">
      <alignment horizontal="right" vertical="top" wrapText="1"/>
    </xf>
    <xf numFmtId="0" fontId="0" fillId="0" borderId="26" xfId="0" applyBorder="1"/>
    <xf numFmtId="0" fontId="6" fillId="2" borderId="4" xfId="0" applyFont="1" applyFill="1" applyBorder="1" applyAlignment="1" applyProtection="1">
      <alignment horizontal="center" vertical="top" wrapText="1"/>
      <protection locked="0"/>
    </xf>
    <xf numFmtId="2" fontId="6" fillId="2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3" xfId="0" applyFont="1" applyBorder="1" applyAlignment="1" applyProtection="1">
      <alignment horizontal="right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6" fillId="0" borderId="3" xfId="0" applyFont="1" applyBorder="1" applyAlignment="1">
      <alignment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20" xfId="0" applyFont="1" applyBorder="1" applyAlignment="1">
      <alignment horizontal="right" vertical="top" wrapText="1"/>
    </xf>
    <xf numFmtId="2" fontId="6" fillId="0" borderId="3" xfId="0" applyNumberFormat="1" applyFont="1" applyBorder="1" applyAlignment="1">
      <alignment horizontal="center" vertical="top" wrapText="1"/>
    </xf>
    <xf numFmtId="0" fontId="0" fillId="2" borderId="8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20" fillId="2" borderId="9" xfId="0" applyFont="1" applyFill="1" applyBorder="1" applyAlignment="1" applyProtection="1">
      <alignment vertical="top" wrapText="1"/>
      <protection locked="0"/>
    </xf>
    <xf numFmtId="0" fontId="20" fillId="2" borderId="9" xfId="0" applyFont="1" applyFill="1" applyBorder="1" applyAlignment="1" applyProtection="1">
      <alignment horizontal="center" vertical="top" wrapText="1"/>
      <protection locked="0"/>
    </xf>
    <xf numFmtId="2" fontId="5" fillId="4" borderId="19" xfId="0" applyNumberFormat="1" applyFont="1" applyFill="1" applyBorder="1" applyAlignment="1" applyProtection="1">
      <alignment horizontal="right"/>
      <protection locked="0"/>
    </xf>
    <xf numFmtId="2" fontId="5" fillId="4" borderId="9" xfId="0" applyNumberFormat="1" applyFont="1" applyFill="1" applyBorder="1" applyProtection="1">
      <protection locked="0"/>
    </xf>
    <xf numFmtId="0" fontId="5" fillId="0" borderId="8" xfId="0" applyFont="1" applyBorder="1"/>
    <xf numFmtId="0" fontId="5" fillId="0" borderId="9" xfId="0" applyFont="1" applyBorder="1" applyAlignment="1">
      <alignment horizontal="center"/>
    </xf>
    <xf numFmtId="0" fontId="20" fillId="2" borderId="19" xfId="0" applyFont="1" applyFill="1" applyBorder="1" applyAlignment="1" applyProtection="1">
      <alignment horizontal="right" vertical="top" wrapText="1"/>
      <protection locked="0"/>
    </xf>
    <xf numFmtId="0" fontId="15" fillId="0" borderId="3" xfId="0" applyFont="1" applyFill="1" applyBorder="1" applyAlignment="1" applyProtection="1">
      <alignment vertical="center" wrapText="1"/>
      <protection locked="0"/>
    </xf>
    <xf numFmtId="0" fontId="5" fillId="2" borderId="8" xfId="0" applyFont="1" applyFill="1" applyBorder="1" applyProtection="1">
      <protection locked="0"/>
    </xf>
    <xf numFmtId="0" fontId="5" fillId="2" borderId="9" xfId="0" applyFont="1" applyFill="1" applyBorder="1" applyAlignment="1" applyProtection="1">
      <alignment horizontal="center"/>
      <protection locked="0"/>
    </xf>
    <xf numFmtId="2" fontId="20" fillId="2" borderId="9" xfId="0" applyNumberFormat="1" applyFont="1" applyFill="1" applyBorder="1" applyAlignment="1" applyProtection="1">
      <alignment horizontal="right" vertical="top" wrapText="1"/>
      <protection locked="0"/>
    </xf>
    <xf numFmtId="2" fontId="20" fillId="2" borderId="10" xfId="0" applyNumberFormat="1" applyFont="1" applyFill="1" applyBorder="1" applyAlignment="1" applyProtection="1">
      <alignment horizontal="right" vertical="top" wrapText="1"/>
      <protection locked="0"/>
    </xf>
    <xf numFmtId="0" fontId="20" fillId="3" borderId="8" xfId="0" applyFont="1" applyFill="1" applyBorder="1" applyAlignment="1">
      <alignment horizontal="center"/>
    </xf>
    <xf numFmtId="0" fontId="20" fillId="3" borderId="9" xfId="0" applyFont="1" applyFill="1" applyBorder="1" applyAlignment="1">
      <alignment horizontal="center"/>
    </xf>
    <xf numFmtId="1" fontId="0" fillId="4" borderId="24" xfId="0" applyNumberFormat="1" applyFill="1" applyBorder="1" applyProtection="1">
      <protection locked="0"/>
    </xf>
    <xf numFmtId="2" fontId="20" fillId="2" borderId="22" xfId="0" applyNumberFormat="1" applyFont="1" applyFill="1" applyBorder="1" applyAlignment="1" applyProtection="1">
      <alignment horizontal="right" vertical="top" wrapText="1"/>
      <protection locked="0"/>
    </xf>
    <xf numFmtId="0" fontId="4" fillId="0" borderId="4" xfId="0" applyFont="1" applyBorder="1"/>
    <xf numFmtId="0" fontId="16" fillId="4" borderId="4" xfId="0" applyFont="1" applyFill="1" applyBorder="1" applyAlignment="1"/>
    <xf numFmtId="0" fontId="6" fillId="2" borderId="4" xfId="0" applyFont="1" applyFill="1" applyBorder="1" applyAlignment="1" applyProtection="1">
      <alignment vertical="top" wrapText="1"/>
      <protection locked="0"/>
    </xf>
    <xf numFmtId="49" fontId="0" fillId="4" borderId="18" xfId="0" applyNumberFormat="1" applyFill="1" applyBorder="1" applyAlignment="1" applyProtection="1">
      <alignment horizontal="right"/>
      <protection locked="0"/>
    </xf>
    <xf numFmtId="2" fontId="17" fillId="4" borderId="4" xfId="0" applyNumberFormat="1" applyFont="1" applyFill="1" applyBorder="1" applyProtection="1">
      <protection locked="0"/>
    </xf>
    <xf numFmtId="2" fontId="6" fillId="2" borderId="2" xfId="0" applyNumberFormat="1" applyFont="1" applyFill="1" applyBorder="1" applyAlignment="1" applyProtection="1">
      <alignment horizontal="right" vertical="top" wrapText="1"/>
      <protection locked="0"/>
    </xf>
    <xf numFmtId="4" fontId="20" fillId="2" borderId="19" xfId="0" applyNumberFormat="1" applyFont="1" applyFill="1" applyBorder="1" applyAlignment="1" applyProtection="1">
      <alignment horizontal="right" vertical="top" wrapText="1"/>
      <protection locked="0"/>
    </xf>
    <xf numFmtId="0" fontId="6" fillId="2" borderId="18" xfId="0" applyFont="1" applyFill="1" applyBorder="1" applyAlignment="1" applyProtection="1">
      <alignment horizontal="right" vertical="top" wrapText="1"/>
      <protection locked="0"/>
    </xf>
    <xf numFmtId="2" fontId="20" fillId="2" borderId="19" xfId="0" applyNumberFormat="1" applyFont="1" applyFill="1" applyBorder="1" applyAlignment="1" applyProtection="1">
      <alignment horizontal="right" vertical="top" wrapText="1"/>
      <protection locked="0"/>
    </xf>
    <xf numFmtId="4" fontId="20" fillId="2" borderId="9" xfId="0" applyNumberFormat="1" applyFont="1" applyFill="1" applyBorder="1" applyAlignment="1" applyProtection="1">
      <alignment horizontal="right" vertical="top" wrapText="1"/>
      <protection locked="0"/>
    </xf>
    <xf numFmtId="2" fontId="20" fillId="3" borderId="8" xfId="0" applyNumberFormat="1" applyFont="1" applyFill="1" applyBorder="1" applyAlignment="1">
      <alignment horizontal="right" vertical="top" wrapText="1"/>
    </xf>
    <xf numFmtId="2" fontId="0" fillId="4" borderId="4" xfId="0" applyNumberFormat="1" applyFill="1" applyBorder="1" applyAlignment="1" applyProtection="1">
      <alignment horizontal="right"/>
      <protection locked="0"/>
    </xf>
    <xf numFmtId="2" fontId="20" fillId="2" borderId="9" xfId="0" applyNumberFormat="1" applyFont="1" applyFill="1" applyBorder="1" applyAlignment="1" applyProtection="1">
      <alignment vertical="top" wrapText="1"/>
      <protection locked="0"/>
    </xf>
    <xf numFmtId="0" fontId="5" fillId="4" borderId="9" xfId="0" applyFont="1" applyFill="1" applyBorder="1" applyAlignment="1" applyProtection="1">
      <alignment wrapText="1"/>
      <protection locked="0"/>
    </xf>
    <xf numFmtId="1" fontId="5" fillId="4" borderId="9" xfId="0" applyNumberFormat="1" applyFont="1" applyFill="1" applyBorder="1" applyAlignment="1" applyProtection="1">
      <alignment horizontal="center"/>
      <protection locked="0"/>
    </xf>
    <xf numFmtId="2" fontId="5" fillId="4" borderId="9" xfId="0" applyNumberFormat="1" applyFont="1" applyFill="1" applyBorder="1" applyAlignment="1" applyProtection="1">
      <alignment horizontal="right"/>
      <protection locked="0"/>
    </xf>
    <xf numFmtId="2" fontId="0" fillId="4" borderId="24" xfId="0" applyNumberFormat="1" applyFill="1" applyBorder="1" applyAlignment="1" applyProtection="1">
      <alignment horizontal="right"/>
      <protection locked="0"/>
    </xf>
    <xf numFmtId="2" fontId="5" fillId="4" borderId="22" xfId="0" applyNumberFormat="1" applyFont="1" applyFill="1" applyBorder="1" applyAlignment="1" applyProtection="1">
      <alignment horizontal="right"/>
      <protection locked="0"/>
    </xf>
    <xf numFmtId="0" fontId="20" fillId="2" borderId="9" xfId="0" applyFont="1" applyFill="1" applyBorder="1" applyAlignment="1" applyProtection="1">
      <alignment horizontal="right" vertical="top" wrapText="1"/>
      <protection locked="0"/>
    </xf>
    <xf numFmtId="1" fontId="20" fillId="2" borderId="9" xfId="0" applyNumberFormat="1" applyFont="1" applyFill="1" applyBorder="1" applyAlignment="1" applyProtection="1">
      <alignment horizontal="center" vertical="top" wrapText="1"/>
      <protection locked="0"/>
    </xf>
    <xf numFmtId="0" fontId="5" fillId="0" borderId="11" xfId="0" applyFont="1" applyBorder="1"/>
    <xf numFmtId="0" fontId="5" fillId="0" borderId="13" xfId="0" applyFont="1" applyBorder="1" applyAlignment="1">
      <alignment horizontal="center"/>
    </xf>
    <xf numFmtId="0" fontId="5" fillId="4" borderId="13" xfId="0" applyFont="1" applyFill="1" applyBorder="1" applyAlignment="1" applyProtection="1">
      <alignment wrapText="1"/>
      <protection locked="0"/>
    </xf>
    <xf numFmtId="2" fontId="5" fillId="4" borderId="13" xfId="0" applyNumberFormat="1" applyFont="1" applyFill="1" applyBorder="1" applyAlignment="1" applyProtection="1">
      <alignment horizontal="right"/>
      <protection locked="0"/>
    </xf>
    <xf numFmtId="2" fontId="5" fillId="4" borderId="13" xfId="0" applyNumberFormat="1" applyFont="1" applyFill="1" applyBorder="1" applyProtection="1">
      <protection locked="0"/>
    </xf>
    <xf numFmtId="0" fontId="5" fillId="3" borderId="9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right" vertical="top" wrapText="1"/>
    </xf>
    <xf numFmtId="0" fontId="5" fillId="2" borderId="8" xfId="0" applyFont="1" applyFill="1" applyBorder="1" applyAlignment="1" applyProtection="1">
      <alignment horizontal="right"/>
      <protection locked="0"/>
    </xf>
    <xf numFmtId="0" fontId="5" fillId="2" borderId="9" xfId="0" applyFont="1" applyFill="1" applyBorder="1" applyAlignment="1" applyProtection="1">
      <alignment horizontal="right"/>
      <protection locked="0"/>
    </xf>
    <xf numFmtId="0" fontId="20" fillId="3" borderId="10" xfId="0" applyFont="1" applyFill="1" applyBorder="1" applyAlignment="1">
      <alignment horizontal="right" vertical="top" wrapText="1"/>
    </xf>
    <xf numFmtId="0" fontId="20" fillId="0" borderId="9" xfId="0" applyFont="1" applyBorder="1" applyAlignment="1">
      <alignment horizontal="center"/>
    </xf>
    <xf numFmtId="2" fontId="20" fillId="0" borderId="9" xfId="0" applyNumberFormat="1" applyFont="1" applyBorder="1" applyAlignment="1">
      <alignment horizontal="right"/>
    </xf>
    <xf numFmtId="4" fontId="0" fillId="4" borderId="2" xfId="0" applyNumberFormat="1" applyFill="1" applyBorder="1" applyAlignment="1" applyProtection="1">
      <alignment horizontal="right"/>
      <protection locked="0"/>
    </xf>
    <xf numFmtId="0" fontId="6" fillId="2" borderId="4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15" fillId="4" borderId="2" xfId="0" applyFont="1" applyFill="1" applyBorder="1" applyAlignment="1">
      <alignment horizontal="center"/>
    </xf>
    <xf numFmtId="1" fontId="0" fillId="4" borderId="1" xfId="0" applyNumberFormat="1" applyFill="1" applyBorder="1" applyProtection="1">
      <protection locked="0"/>
    </xf>
    <xf numFmtId="0" fontId="0" fillId="0" borderId="29" xfId="0" applyBorder="1"/>
    <xf numFmtId="49" fontId="15" fillId="4" borderId="2" xfId="0" applyNumberFormat="1" applyFont="1" applyFill="1" applyBorder="1" applyAlignment="1">
      <alignment horizontal="center"/>
    </xf>
    <xf numFmtId="49" fontId="15" fillId="4" borderId="4" xfId="0" applyNumberFormat="1" applyFont="1" applyFill="1" applyBorder="1" applyAlignment="1">
      <alignment horizontal="center"/>
    </xf>
    <xf numFmtId="0" fontId="5" fillId="0" borderId="32" xfId="0" applyFont="1" applyBorder="1"/>
    <xf numFmtId="0" fontId="5" fillId="0" borderId="9" xfId="0" applyFont="1" applyBorder="1"/>
    <xf numFmtId="0" fontId="5" fillId="4" borderId="9" xfId="0" applyFont="1" applyFill="1" applyBorder="1" applyProtection="1">
      <protection locked="0"/>
    </xf>
    <xf numFmtId="1" fontId="5" fillId="4" borderId="9" xfId="0" applyNumberFormat="1" applyFont="1" applyFill="1" applyBorder="1" applyProtection="1"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6" fillId="0" borderId="8" xfId="0" applyFont="1" applyBorder="1" applyAlignment="1">
      <alignment horizontal="center"/>
    </xf>
    <xf numFmtId="0" fontId="6" fillId="0" borderId="33" xfId="0" applyFont="1" applyBorder="1" applyAlignment="1">
      <alignment horizontal="center"/>
    </xf>
    <xf numFmtId="2" fontId="0" fillId="4" borderId="28" xfId="0" applyNumberFormat="1" applyFill="1" applyBorder="1" applyProtection="1">
      <protection locked="0"/>
    </xf>
    <xf numFmtId="2" fontId="0" fillId="4" borderId="30" xfId="0" applyNumberFormat="1" applyFill="1" applyBorder="1" applyProtection="1">
      <protection locked="0"/>
    </xf>
    <xf numFmtId="2" fontId="0" fillId="4" borderId="31" xfId="0" applyNumberFormat="1" applyFill="1" applyBorder="1" applyProtection="1">
      <protection locked="0"/>
    </xf>
    <xf numFmtId="1" fontId="0" fillId="4" borderId="2" xfId="0" applyNumberFormat="1" applyFill="1" applyBorder="1" applyAlignment="1" applyProtection="1">
      <alignment horizontal="right"/>
      <protection locked="0"/>
    </xf>
    <xf numFmtId="0" fontId="5" fillId="5" borderId="9" xfId="0" applyFont="1" applyFill="1" applyBorder="1"/>
    <xf numFmtId="1" fontId="0" fillId="4" borderId="4" xfId="0" applyNumberFormat="1" applyFill="1" applyBorder="1" applyAlignment="1" applyProtection="1">
      <alignment horizontal="right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15" fillId="0" borderId="2" xfId="0" applyFont="1" applyFill="1" applyBorder="1" applyAlignment="1">
      <alignment horizontal="center"/>
    </xf>
    <xf numFmtId="1" fontId="16" fillId="0" borderId="2" xfId="0" applyNumberFormat="1" applyFont="1" applyFill="1" applyBorder="1" applyAlignment="1">
      <alignment horizontal="center" vertical="center"/>
    </xf>
    <xf numFmtId="4" fontId="16" fillId="0" borderId="2" xfId="0" applyNumberFormat="1" applyFont="1" applyFill="1" applyBorder="1" applyAlignment="1">
      <alignment vertical="center" wrapText="1"/>
    </xf>
    <xf numFmtId="49" fontId="15" fillId="0" borderId="2" xfId="0" applyNumberFormat="1" applyFont="1" applyFill="1" applyBorder="1" applyAlignment="1">
      <alignment horizontal="center"/>
    </xf>
    <xf numFmtId="4" fontId="15" fillId="0" borderId="2" xfId="0" applyNumberFormat="1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1" fontId="16" fillId="0" borderId="2" xfId="0" applyNumberFormat="1" applyFont="1" applyFill="1" applyBorder="1" applyAlignment="1">
      <alignment horizontal="center"/>
    </xf>
    <xf numFmtId="4" fontId="16" fillId="0" borderId="2" xfId="0" applyNumberFormat="1" applyFont="1" applyFill="1" applyBorder="1" applyAlignment="1">
      <alignment wrapText="1"/>
    </xf>
    <xf numFmtId="0" fontId="16" fillId="0" borderId="2" xfId="0" applyFont="1" applyFill="1" applyBorder="1" applyAlignment="1"/>
    <xf numFmtId="0" fontId="16" fillId="0" borderId="2" xfId="0" applyFont="1" applyFill="1" applyBorder="1" applyAlignment="1">
      <alignment wrapText="1"/>
    </xf>
    <xf numFmtId="2" fontId="16" fillId="0" borderId="2" xfId="0" applyNumberFormat="1" applyFont="1" applyFill="1" applyBorder="1" applyAlignment="1">
      <alignment wrapText="1"/>
    </xf>
    <xf numFmtId="2" fontId="0" fillId="4" borderId="7" xfId="0" applyNumberFormat="1" applyFill="1" applyBorder="1" applyProtection="1">
      <protection locked="0"/>
    </xf>
    <xf numFmtId="2" fontId="0" fillId="4" borderId="23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0" fontId="15" fillId="0" borderId="2" xfId="0" applyFont="1" applyFill="1" applyBorder="1" applyAlignment="1">
      <alignment horizontal="center" vertical="center" wrapText="1"/>
    </xf>
    <xf numFmtId="0" fontId="22" fillId="0" borderId="2" xfId="0" applyFont="1" applyFill="1" applyBorder="1" applyAlignment="1">
      <alignment vertical="center" wrapText="1"/>
    </xf>
    <xf numFmtId="3" fontId="16" fillId="0" borderId="2" xfId="0" applyNumberFormat="1" applyFont="1" applyFill="1" applyBorder="1" applyAlignment="1">
      <alignment horizontal="center" vertical="center" wrapText="1"/>
    </xf>
    <xf numFmtId="4" fontId="15" fillId="0" borderId="34" xfId="0" applyNumberFormat="1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vertical="top" wrapText="1"/>
    </xf>
    <xf numFmtId="0" fontId="15" fillId="0" borderId="2" xfId="0" applyFont="1" applyFill="1" applyBorder="1" applyAlignment="1"/>
    <xf numFmtId="4" fontId="16" fillId="0" borderId="2" xfId="0" applyNumberFormat="1" applyFont="1" applyFill="1" applyBorder="1" applyAlignment="1">
      <alignment vertical="center"/>
    </xf>
    <xf numFmtId="2" fontId="16" fillId="0" borderId="2" xfId="0" applyNumberFormat="1" applyFont="1" applyFill="1" applyBorder="1" applyAlignment="1">
      <alignment vertical="center"/>
    </xf>
    <xf numFmtId="0" fontId="22" fillId="0" borderId="2" xfId="0" applyFont="1" applyFill="1" applyBorder="1" applyAlignment="1"/>
    <xf numFmtId="0" fontId="2" fillId="0" borderId="2" xfId="0" applyFont="1" applyBorder="1"/>
    <xf numFmtId="3" fontId="20" fillId="2" borderId="9" xfId="0" applyNumberFormat="1" applyFont="1" applyFill="1" applyBorder="1" applyAlignment="1" applyProtection="1">
      <alignment horizontal="center" vertical="top" wrapText="1"/>
      <protection locked="0"/>
    </xf>
    <xf numFmtId="2" fontId="16" fillId="0" borderId="2" xfId="0" applyNumberFormat="1" applyFont="1" applyFill="1" applyBorder="1" applyAlignment="1">
      <alignment horizontal="right"/>
    </xf>
    <xf numFmtId="2" fontId="16" fillId="0" borderId="2" xfId="0" applyNumberFormat="1" applyFont="1" applyFill="1" applyBorder="1" applyAlignment="1"/>
    <xf numFmtId="0" fontId="15" fillId="0" borderId="34" xfId="0" applyFont="1" applyFill="1" applyBorder="1" applyAlignment="1">
      <alignment horizontal="center"/>
    </xf>
    <xf numFmtId="1" fontId="15" fillId="0" borderId="2" xfId="0" applyNumberFormat="1" applyFont="1" applyFill="1" applyBorder="1" applyAlignment="1">
      <alignment horizontal="center"/>
    </xf>
    <xf numFmtId="0" fontId="2" fillId="0" borderId="4" xfId="0" applyFont="1" applyBorder="1"/>
    <xf numFmtId="0" fontId="2" fillId="2" borderId="2" xfId="0" applyFont="1" applyFill="1" applyBorder="1" applyProtection="1">
      <protection locked="0"/>
    </xf>
    <xf numFmtId="0" fontId="15" fillId="4" borderId="4" xfId="0" applyFont="1" applyFill="1" applyBorder="1" applyAlignment="1">
      <alignment horizontal="center"/>
    </xf>
    <xf numFmtId="0" fontId="15" fillId="4" borderId="4" xfId="0" applyFont="1" applyFill="1" applyBorder="1" applyAlignment="1">
      <alignment vertical="center" wrapText="1"/>
    </xf>
    <xf numFmtId="0" fontId="2" fillId="0" borderId="1" xfId="0" applyFont="1" applyBorder="1"/>
    <xf numFmtId="1" fontId="20" fillId="2" borderId="9" xfId="0" applyNumberFormat="1" applyFont="1" applyFill="1" applyBorder="1" applyAlignment="1" applyProtection="1">
      <alignment horizontal="right" vertical="top" wrapText="1"/>
      <protection locked="0"/>
    </xf>
    <xf numFmtId="0" fontId="16" fillId="0" borderId="4" xfId="0" applyFont="1" applyFill="1" applyBorder="1" applyAlignment="1">
      <alignment vertical="center"/>
    </xf>
    <xf numFmtId="1" fontId="0" fillId="4" borderId="3" xfId="0" applyNumberFormat="1" applyFill="1" applyBorder="1" applyAlignment="1" applyProtection="1">
      <alignment horizontal="right"/>
      <protection locked="0"/>
    </xf>
    <xf numFmtId="1" fontId="6" fillId="2" borderId="2" xfId="0" applyNumberFormat="1" applyFont="1" applyFill="1" applyBorder="1" applyAlignment="1" applyProtection="1">
      <alignment horizontal="right" vertical="top" wrapText="1"/>
      <protection locked="0"/>
    </xf>
    <xf numFmtId="1" fontId="5" fillId="4" borderId="13" xfId="0" applyNumberFormat="1" applyFont="1" applyFill="1" applyBorder="1" applyAlignment="1" applyProtection="1">
      <alignment horizontal="right"/>
      <protection locked="0"/>
    </xf>
    <xf numFmtId="2" fontId="6" fillId="2" borderId="2" xfId="0" applyNumberFormat="1" applyFont="1" applyFill="1" applyBorder="1" applyAlignment="1" applyProtection="1">
      <alignment vertical="top" wrapText="1"/>
      <protection locked="0"/>
    </xf>
    <xf numFmtId="2" fontId="0" fillId="4" borderId="17" xfId="0" applyNumberFormat="1" applyFill="1" applyBorder="1" applyAlignment="1" applyProtection="1">
      <protection locked="0"/>
    </xf>
    <xf numFmtId="2" fontId="0" fillId="4" borderId="16" xfId="0" applyNumberFormat="1" applyFill="1" applyBorder="1" applyAlignment="1" applyProtection="1">
      <protection locked="0"/>
    </xf>
    <xf numFmtId="2" fontId="0" fillId="4" borderId="1" xfId="0" applyNumberFormat="1" applyFill="1" applyBorder="1" applyAlignment="1" applyProtection="1">
      <protection locked="0"/>
    </xf>
    <xf numFmtId="2" fontId="6" fillId="2" borderId="1" xfId="0" applyNumberFormat="1" applyFont="1" applyFill="1" applyBorder="1" applyAlignment="1" applyProtection="1">
      <alignment vertical="top" wrapText="1"/>
      <protection locked="0"/>
    </xf>
    <xf numFmtId="2" fontId="0" fillId="4" borderId="2" xfId="0" applyNumberFormat="1" applyFill="1" applyBorder="1" applyAlignment="1" applyProtection="1">
      <protection locked="0"/>
    </xf>
    <xf numFmtId="0" fontId="0" fillId="0" borderId="2" xfId="0" applyFill="1" applyBorder="1"/>
    <xf numFmtId="0" fontId="1" fillId="0" borderId="4" xfId="0" applyFont="1" applyFill="1" applyBorder="1"/>
    <xf numFmtId="0" fontId="10" fillId="0" borderId="2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3" borderId="21" xfId="0" applyFont="1" applyFill="1" applyBorder="1" applyAlignment="1">
      <alignment horizontal="center" vertical="center" wrapText="1"/>
    </xf>
    <xf numFmtId="0" fontId="5" fillId="3" borderId="2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6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143"/>
  <sheetViews>
    <sheetView tabSelected="1" workbookViewId="0">
      <pane xSplit="4" ySplit="5" topLeftCell="E66" activePane="bottomRight" state="frozen"/>
      <selection pane="topRight" activeCell="E1" sqref="E1"/>
      <selection pane="bottomLeft" activeCell="A6" sqref="A6"/>
      <selection pane="bottomRight" activeCell="C64" sqref="C6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75" customWidth="1"/>
    <col min="8" max="9" width="9.28515625" style="2" customWidth="1"/>
    <col min="10" max="10" width="10" style="2" customWidth="1"/>
    <col min="11" max="11" width="7.5703125" style="2" customWidth="1"/>
    <col min="12" max="12" width="11.5703125" style="2" bestFit="1" customWidth="1"/>
    <col min="13" max="13" width="8.140625" style="2" customWidth="1"/>
    <col min="14" max="16384" width="9.140625" style="2"/>
  </cols>
  <sheetData>
    <row r="1" spans="1:13" ht="15" x14ac:dyDescent="0.25">
      <c r="A1" s="1" t="s">
        <v>7</v>
      </c>
      <c r="C1" s="227" t="s">
        <v>103</v>
      </c>
      <c r="D1" s="228"/>
      <c r="E1" s="228"/>
      <c r="F1" s="228"/>
      <c r="G1" s="75" t="s">
        <v>15</v>
      </c>
      <c r="H1" s="11"/>
      <c r="I1" s="11"/>
      <c r="J1" s="2" t="s">
        <v>16</v>
      </c>
      <c r="K1" s="229"/>
      <c r="L1" s="229"/>
      <c r="M1" s="229"/>
    </row>
    <row r="2" spans="1:13" ht="18" x14ac:dyDescent="0.2">
      <c r="A2" s="22" t="s">
        <v>6</v>
      </c>
      <c r="C2" s="2"/>
      <c r="J2" s="2" t="s">
        <v>17</v>
      </c>
      <c r="K2" s="229"/>
      <c r="L2" s="229"/>
      <c r="M2" s="229"/>
    </row>
    <row r="3" spans="1:13" ht="17.25" customHeight="1" x14ac:dyDescent="0.2">
      <c r="A3" s="4" t="s">
        <v>8</v>
      </c>
      <c r="C3" s="2"/>
      <c r="D3" s="3"/>
      <c r="E3" s="3"/>
      <c r="F3" s="24" t="s">
        <v>36</v>
      </c>
      <c r="J3" s="2" t="s">
        <v>18</v>
      </c>
      <c r="K3" s="32"/>
      <c r="L3" s="32" t="s">
        <v>104</v>
      </c>
      <c r="M3" s="33">
        <v>2026</v>
      </c>
    </row>
    <row r="4" spans="1:13" ht="13.5" thickBot="1" x14ac:dyDescent="0.25">
      <c r="C4" s="2"/>
      <c r="D4" s="4"/>
      <c r="E4" s="4"/>
      <c r="K4" s="31" t="s">
        <v>33</v>
      </c>
      <c r="L4" s="31" t="s">
        <v>34</v>
      </c>
      <c r="M4" s="31" t="s">
        <v>35</v>
      </c>
    </row>
    <row r="5" spans="1:13" ht="34.5" thickBot="1" x14ac:dyDescent="0.25">
      <c r="A5" s="29" t="s">
        <v>13</v>
      </c>
      <c r="B5" s="30" t="s">
        <v>14</v>
      </c>
      <c r="C5" s="23" t="s">
        <v>0</v>
      </c>
      <c r="D5" s="23" t="s">
        <v>12</v>
      </c>
      <c r="E5" s="23" t="s">
        <v>10</v>
      </c>
      <c r="F5" s="23" t="s">
        <v>11</v>
      </c>
      <c r="G5" s="23" t="s">
        <v>31</v>
      </c>
      <c r="H5" s="65" t="s">
        <v>32</v>
      </c>
      <c r="I5" s="23" t="s">
        <v>9</v>
      </c>
      <c r="J5" s="23" t="s">
        <v>1</v>
      </c>
      <c r="K5" s="23" t="s">
        <v>2</v>
      </c>
      <c r="L5" s="23" t="s">
        <v>3</v>
      </c>
    </row>
    <row r="6" spans="1:13" ht="15" x14ac:dyDescent="0.25">
      <c r="A6" s="15">
        <v>2</v>
      </c>
      <c r="B6" s="16">
        <v>6</v>
      </c>
      <c r="C6" s="17" t="s">
        <v>19</v>
      </c>
      <c r="D6" s="5" t="s">
        <v>20</v>
      </c>
      <c r="E6" s="76">
        <v>208</v>
      </c>
      <c r="F6" s="25" t="s">
        <v>72</v>
      </c>
      <c r="G6" s="26">
        <v>150</v>
      </c>
      <c r="H6" s="214">
        <v>22.6</v>
      </c>
      <c r="I6" s="215">
        <v>216.72</v>
      </c>
      <c r="J6" s="216">
        <v>9.5024999999999995</v>
      </c>
      <c r="K6" s="216">
        <v>12.698703703703702</v>
      </c>
      <c r="L6" s="216">
        <v>16.100000000000001</v>
      </c>
    </row>
    <row r="7" spans="1:13" ht="15" x14ac:dyDescent="0.25">
      <c r="A7" s="18"/>
      <c r="B7" s="14"/>
      <c r="C7" s="10"/>
      <c r="D7" s="7" t="s">
        <v>37</v>
      </c>
      <c r="E7" s="77" t="s">
        <v>38</v>
      </c>
      <c r="F7" s="27" t="s">
        <v>73</v>
      </c>
      <c r="G7" s="28">
        <v>50</v>
      </c>
      <c r="H7" s="213">
        <v>34.82</v>
      </c>
      <c r="I7" s="217">
        <v>147.11000000000001</v>
      </c>
      <c r="J7" s="212">
        <v>4.26</v>
      </c>
      <c r="K7" s="212">
        <v>2.7600000000000002</v>
      </c>
      <c r="L7" s="212">
        <v>26.77</v>
      </c>
    </row>
    <row r="8" spans="1:13" ht="15" x14ac:dyDescent="0.25">
      <c r="A8" s="18"/>
      <c r="B8" s="14"/>
      <c r="C8" s="10"/>
      <c r="D8" s="7" t="s">
        <v>51</v>
      </c>
      <c r="E8" s="77" t="s">
        <v>40</v>
      </c>
      <c r="F8" s="27" t="s">
        <v>51</v>
      </c>
      <c r="G8" s="28">
        <v>100</v>
      </c>
      <c r="H8" s="213">
        <v>24.579230769230797</v>
      </c>
      <c r="I8" s="217">
        <v>24.97</v>
      </c>
      <c r="J8" s="212">
        <v>1.542115384615385</v>
      </c>
      <c r="K8" s="212">
        <v>0.34269230769230774</v>
      </c>
      <c r="L8" s="212">
        <v>3.9282692307692302</v>
      </c>
    </row>
    <row r="9" spans="1:13" ht="15" x14ac:dyDescent="0.25">
      <c r="A9" s="18"/>
      <c r="B9" s="14"/>
      <c r="C9" s="10"/>
      <c r="D9" s="7" t="s">
        <v>21</v>
      </c>
      <c r="E9" s="77">
        <v>300</v>
      </c>
      <c r="F9" s="27" t="s">
        <v>50</v>
      </c>
      <c r="G9" s="28">
        <v>200</v>
      </c>
      <c r="H9" s="213">
        <v>3.52</v>
      </c>
      <c r="I9" s="217">
        <v>81.2</v>
      </c>
      <c r="J9" s="212">
        <v>0.1</v>
      </c>
      <c r="K9" s="212">
        <v>0</v>
      </c>
      <c r="L9" s="212">
        <v>20.2</v>
      </c>
    </row>
    <row r="10" spans="1:13" ht="15.75" thickBot="1" x14ac:dyDescent="0.3">
      <c r="A10" s="18"/>
      <c r="B10" s="14"/>
      <c r="C10" s="10"/>
      <c r="D10" s="9"/>
      <c r="E10" s="80"/>
      <c r="F10" s="39"/>
      <c r="G10" s="93"/>
      <c r="H10" s="67"/>
      <c r="I10" s="36"/>
      <c r="J10" s="94"/>
      <c r="K10" s="94"/>
      <c r="L10" s="94"/>
    </row>
    <row r="11" spans="1:13" ht="15.75" thickBot="1" x14ac:dyDescent="0.3">
      <c r="A11" s="18"/>
      <c r="B11" s="14"/>
      <c r="C11" s="92"/>
      <c r="D11" s="101"/>
      <c r="E11" s="102"/>
      <c r="F11" s="103" t="s">
        <v>67</v>
      </c>
      <c r="G11" s="104">
        <f>SUM(G6:G10)</f>
        <v>500</v>
      </c>
      <c r="H11" s="105">
        <f>SUM(H6:H10)</f>
        <v>85.519230769230788</v>
      </c>
      <c r="I11" s="105">
        <f t="shared" ref="I11:L11" si="0">SUM(I6:I10)</f>
        <v>470.00000000000006</v>
      </c>
      <c r="J11" s="105">
        <f t="shared" si="0"/>
        <v>15.404615384615385</v>
      </c>
      <c r="K11" s="105">
        <f t="shared" si="0"/>
        <v>15.80139601139601</v>
      </c>
      <c r="L11" s="105">
        <f t="shared" si="0"/>
        <v>66.998269230769239</v>
      </c>
    </row>
    <row r="12" spans="1:13" ht="15" x14ac:dyDescent="0.25">
      <c r="A12" s="18"/>
      <c r="B12" s="14"/>
      <c r="C12" s="10"/>
      <c r="D12" s="95"/>
      <c r="E12" s="96"/>
      <c r="F12" s="97"/>
      <c r="G12" s="98"/>
      <c r="H12" s="99"/>
      <c r="I12" s="100"/>
      <c r="J12" s="100"/>
      <c r="K12" s="100"/>
      <c r="L12" s="100"/>
    </row>
    <row r="13" spans="1:13" ht="15" x14ac:dyDescent="0.25">
      <c r="A13" s="19">
        <f>A6</f>
        <v>2</v>
      </c>
      <c r="B13" s="12">
        <v>6</v>
      </c>
      <c r="C13" s="9" t="s">
        <v>24</v>
      </c>
      <c r="D13" s="7" t="s">
        <v>25</v>
      </c>
      <c r="E13" s="77">
        <v>62</v>
      </c>
      <c r="F13" s="38" t="s">
        <v>74</v>
      </c>
      <c r="G13" s="43">
        <v>220</v>
      </c>
      <c r="H13" s="213">
        <v>18.04</v>
      </c>
      <c r="I13" s="212">
        <v>215.41</v>
      </c>
      <c r="J13" s="212">
        <v>6.38</v>
      </c>
      <c r="K13" s="212">
        <v>7.73</v>
      </c>
      <c r="L13" s="212">
        <v>30.580000000000002</v>
      </c>
    </row>
    <row r="14" spans="1:13" ht="15" x14ac:dyDescent="0.25">
      <c r="A14" s="18"/>
      <c r="B14" s="14"/>
      <c r="C14" s="10"/>
      <c r="D14" s="7" t="s">
        <v>26</v>
      </c>
      <c r="E14" s="77">
        <v>107</v>
      </c>
      <c r="F14" s="38" t="s">
        <v>75</v>
      </c>
      <c r="G14" s="43">
        <v>90</v>
      </c>
      <c r="H14" s="213">
        <v>43.849999999999994</v>
      </c>
      <c r="I14" s="212">
        <v>185.01</v>
      </c>
      <c r="J14" s="212">
        <v>7.41</v>
      </c>
      <c r="K14" s="212">
        <v>7.82</v>
      </c>
      <c r="L14" s="212">
        <v>21.290000000000003</v>
      </c>
    </row>
    <row r="15" spans="1:13" ht="15" x14ac:dyDescent="0.25">
      <c r="A15" s="18"/>
      <c r="B15" s="14"/>
      <c r="C15" s="10"/>
      <c r="D15" s="7" t="s">
        <v>27</v>
      </c>
      <c r="E15" s="77">
        <v>227</v>
      </c>
      <c r="F15" s="38" t="s">
        <v>58</v>
      </c>
      <c r="G15" s="43">
        <v>150</v>
      </c>
      <c r="H15" s="213">
        <v>11.49</v>
      </c>
      <c r="I15" s="212">
        <v>183.34</v>
      </c>
      <c r="J15" s="212">
        <v>7.1253333333333337</v>
      </c>
      <c r="K15" s="212">
        <v>7.69</v>
      </c>
      <c r="L15" s="212">
        <v>21.407999999999998</v>
      </c>
    </row>
    <row r="16" spans="1:13" ht="15" x14ac:dyDescent="0.25">
      <c r="A16" s="18"/>
      <c r="B16" s="14"/>
      <c r="C16" s="10"/>
      <c r="D16" s="7" t="s">
        <v>28</v>
      </c>
      <c r="E16" s="77">
        <v>311</v>
      </c>
      <c r="F16" s="38" t="s">
        <v>76</v>
      </c>
      <c r="G16" s="43">
        <v>200</v>
      </c>
      <c r="H16" s="213">
        <v>8.5100000000000016</v>
      </c>
      <c r="I16" s="212">
        <v>70</v>
      </c>
      <c r="J16" s="212">
        <v>0.2</v>
      </c>
      <c r="K16" s="212">
        <v>0.1</v>
      </c>
      <c r="L16" s="212">
        <v>17.2</v>
      </c>
    </row>
    <row r="17" spans="1:14" ht="15" x14ac:dyDescent="0.25">
      <c r="A17" s="18"/>
      <c r="B17" s="14"/>
      <c r="C17" s="10"/>
      <c r="D17" s="9" t="s">
        <v>37</v>
      </c>
      <c r="E17" s="77" t="s">
        <v>48</v>
      </c>
      <c r="F17" s="38" t="s">
        <v>46</v>
      </c>
      <c r="G17" s="43">
        <v>40</v>
      </c>
      <c r="H17" s="213">
        <v>3.63</v>
      </c>
      <c r="I17" s="212">
        <v>51.24</v>
      </c>
      <c r="J17" s="212">
        <v>1.98</v>
      </c>
      <c r="K17" s="212">
        <v>0.36</v>
      </c>
      <c r="L17" s="212">
        <v>10.02</v>
      </c>
    </row>
    <row r="18" spans="1:14" ht="15.75" thickBot="1" x14ac:dyDescent="0.3">
      <c r="A18" s="18"/>
      <c r="B18" s="14"/>
      <c r="C18" s="10"/>
      <c r="D18" s="9"/>
      <c r="E18" s="80"/>
      <c r="F18" s="39"/>
      <c r="G18" s="82"/>
      <c r="H18" s="67"/>
      <c r="I18" s="94"/>
      <c r="J18" s="94"/>
      <c r="K18" s="94"/>
      <c r="L18" s="94"/>
    </row>
    <row r="19" spans="1:14" ht="15.75" thickBot="1" x14ac:dyDescent="0.3">
      <c r="A19" s="18"/>
      <c r="B19" s="14"/>
      <c r="C19" s="92"/>
      <c r="D19" s="107"/>
      <c r="E19" s="108"/>
      <c r="F19" s="103" t="s">
        <v>67</v>
      </c>
      <c r="G19" s="138">
        <f>SUM(G13:G18)</f>
        <v>700</v>
      </c>
      <c r="H19" s="127">
        <f>SUM(H13:H18)</f>
        <v>85.52</v>
      </c>
      <c r="I19" s="127">
        <f t="shared" ref="I19:L19" si="1">SUM(I13:I18)</f>
        <v>705</v>
      </c>
      <c r="J19" s="127">
        <f t="shared" si="1"/>
        <v>23.095333333333333</v>
      </c>
      <c r="K19" s="127">
        <f t="shared" si="1"/>
        <v>23.700000000000003</v>
      </c>
      <c r="L19" s="127">
        <f t="shared" si="1"/>
        <v>100.498</v>
      </c>
    </row>
    <row r="20" spans="1:14" ht="15.75" thickBot="1" x14ac:dyDescent="0.25">
      <c r="A20" s="54">
        <f>A6</f>
        <v>2</v>
      </c>
      <c r="B20" s="55">
        <f>B6</f>
        <v>6</v>
      </c>
      <c r="C20" s="223" t="s">
        <v>4</v>
      </c>
      <c r="D20" s="224"/>
      <c r="E20" s="56"/>
      <c r="F20" s="83"/>
      <c r="G20" s="84"/>
      <c r="H20" s="90"/>
      <c r="I20" s="90">
        <f>I11+I19</f>
        <v>1175</v>
      </c>
      <c r="J20" s="90">
        <f t="shared" ref="J20:L20" si="2">J11+J19</f>
        <v>38.499948717948719</v>
      </c>
      <c r="K20" s="90">
        <f t="shared" si="2"/>
        <v>39.501396011396011</v>
      </c>
      <c r="L20" s="90">
        <f t="shared" si="2"/>
        <v>167.49626923076926</v>
      </c>
      <c r="M20" s="91"/>
      <c r="N20" s="91"/>
    </row>
    <row r="21" spans="1:14" ht="15" x14ac:dyDescent="0.25">
      <c r="A21" s="13">
        <v>2</v>
      </c>
      <c r="B21" s="14">
        <v>7</v>
      </c>
      <c r="C21" s="10" t="s">
        <v>19</v>
      </c>
      <c r="D21" s="8" t="s">
        <v>20</v>
      </c>
      <c r="E21" s="79">
        <v>241</v>
      </c>
      <c r="F21" s="53" t="s">
        <v>77</v>
      </c>
      <c r="G21" s="63">
        <v>130</v>
      </c>
      <c r="H21" s="68">
        <v>44.28</v>
      </c>
      <c r="I21" s="51">
        <v>266.39999999999998</v>
      </c>
      <c r="J21" s="51">
        <v>12.14</v>
      </c>
      <c r="K21" s="51">
        <v>13.879999999999999</v>
      </c>
      <c r="L21" s="51">
        <v>23.700000000000003</v>
      </c>
    </row>
    <row r="22" spans="1:14" ht="15" x14ac:dyDescent="0.25">
      <c r="A22" s="13"/>
      <c r="B22" s="14"/>
      <c r="C22" s="10"/>
      <c r="D22" s="196" t="s">
        <v>43</v>
      </c>
      <c r="E22" s="77" t="s">
        <v>40</v>
      </c>
      <c r="F22" s="38" t="s">
        <v>78</v>
      </c>
      <c r="G22" s="43">
        <v>50</v>
      </c>
      <c r="H22" s="66">
        <v>13.139999999999999</v>
      </c>
      <c r="I22" s="35">
        <v>97.43</v>
      </c>
      <c r="J22" s="35">
        <v>1.62</v>
      </c>
      <c r="K22" s="35">
        <v>1.58</v>
      </c>
      <c r="L22" s="35">
        <v>19.170000000000002</v>
      </c>
    </row>
    <row r="23" spans="1:14" ht="15" x14ac:dyDescent="0.25">
      <c r="A23" s="13"/>
      <c r="B23" s="14"/>
      <c r="C23" s="10"/>
      <c r="D23" s="7" t="s">
        <v>21</v>
      </c>
      <c r="E23" s="77">
        <v>300</v>
      </c>
      <c r="F23" s="38" t="s">
        <v>50</v>
      </c>
      <c r="G23" s="43">
        <v>200</v>
      </c>
      <c r="H23" s="66">
        <v>3.52</v>
      </c>
      <c r="I23" s="35">
        <v>81.2</v>
      </c>
      <c r="J23" s="35">
        <v>0.1</v>
      </c>
      <c r="K23" s="35">
        <v>0</v>
      </c>
      <c r="L23" s="35">
        <v>20.2</v>
      </c>
    </row>
    <row r="24" spans="1:14" ht="15" x14ac:dyDescent="0.25">
      <c r="A24" s="13"/>
      <c r="B24" s="14"/>
      <c r="C24" s="10"/>
      <c r="D24" s="7" t="s">
        <v>23</v>
      </c>
      <c r="E24" s="77" t="s">
        <v>40</v>
      </c>
      <c r="F24" s="38" t="s">
        <v>51</v>
      </c>
      <c r="G24" s="43">
        <v>120</v>
      </c>
      <c r="H24" s="66">
        <v>24.579230769230797</v>
      </c>
      <c r="I24" s="35">
        <v>24.97</v>
      </c>
      <c r="J24" s="35">
        <v>1.542115384615385</v>
      </c>
      <c r="K24" s="35">
        <v>0.34269230769230774</v>
      </c>
      <c r="L24" s="35">
        <v>3.9282692307692302</v>
      </c>
    </row>
    <row r="25" spans="1:14" ht="15.75" thickBot="1" x14ac:dyDescent="0.3">
      <c r="A25" s="13"/>
      <c r="B25" s="14"/>
      <c r="C25" s="10"/>
      <c r="D25" s="9"/>
      <c r="E25" s="80"/>
      <c r="F25" s="39"/>
      <c r="G25" s="82"/>
      <c r="H25" s="67"/>
      <c r="I25" s="36"/>
      <c r="J25" s="36"/>
      <c r="K25" s="36"/>
      <c r="L25" s="36"/>
    </row>
    <row r="26" spans="1:14" ht="15.75" thickBot="1" x14ac:dyDescent="0.3">
      <c r="A26" s="13"/>
      <c r="B26" s="14"/>
      <c r="C26" s="92"/>
      <c r="D26" s="111"/>
      <c r="E26" s="112"/>
      <c r="F26" s="103" t="s">
        <v>67</v>
      </c>
      <c r="G26" s="138">
        <f>SUM(G21:G25)</f>
        <v>500</v>
      </c>
      <c r="H26" s="127">
        <f>SUM(H21:H25)</f>
        <v>85.519230769230802</v>
      </c>
      <c r="I26" s="113">
        <f>SUM(I21:I24)</f>
        <v>470</v>
      </c>
      <c r="J26" s="106">
        <f>SUM(J21:J25)</f>
        <v>15.402115384615387</v>
      </c>
      <c r="K26" s="106">
        <f t="shared" ref="K26:L26" si="3">SUM(K21:K25)</f>
        <v>15.802692307692308</v>
      </c>
      <c r="L26" s="106">
        <f t="shared" si="3"/>
        <v>66.998269230769239</v>
      </c>
    </row>
    <row r="27" spans="1:14" ht="15.75" x14ac:dyDescent="0.25">
      <c r="A27" s="12">
        <f>A21</f>
        <v>2</v>
      </c>
      <c r="B27" s="12">
        <f>B21</f>
        <v>7</v>
      </c>
      <c r="C27" s="9" t="s">
        <v>24</v>
      </c>
      <c r="D27" s="8"/>
      <c r="E27" s="79"/>
      <c r="F27" s="110"/>
      <c r="G27" s="63"/>
      <c r="H27" s="68"/>
      <c r="I27" s="51"/>
      <c r="J27" s="51"/>
      <c r="K27" s="51"/>
      <c r="L27" s="51"/>
    </row>
    <row r="28" spans="1:14" ht="15" x14ac:dyDescent="0.25">
      <c r="A28" s="13"/>
      <c r="B28" s="14"/>
      <c r="C28" s="10"/>
      <c r="D28" s="7" t="s">
        <v>25</v>
      </c>
      <c r="E28" s="77">
        <v>55</v>
      </c>
      <c r="F28" s="27" t="s">
        <v>79</v>
      </c>
      <c r="G28" s="28">
        <v>220</v>
      </c>
      <c r="H28" s="66">
        <v>15.38</v>
      </c>
      <c r="I28" s="35">
        <v>163.80000000000001</v>
      </c>
      <c r="J28" s="35">
        <v>2</v>
      </c>
      <c r="K28" s="35">
        <v>9.4</v>
      </c>
      <c r="L28" s="35">
        <v>17.8</v>
      </c>
    </row>
    <row r="29" spans="1:14" ht="15" x14ac:dyDescent="0.25">
      <c r="A29" s="13"/>
      <c r="B29" s="14"/>
      <c r="C29" s="10"/>
      <c r="D29" s="7" t="s">
        <v>26</v>
      </c>
      <c r="E29" s="77" t="s">
        <v>62</v>
      </c>
      <c r="F29" s="38" t="s">
        <v>80</v>
      </c>
      <c r="G29" s="43">
        <v>90</v>
      </c>
      <c r="H29" s="66">
        <v>48.38</v>
      </c>
      <c r="I29" s="35">
        <v>227.96</v>
      </c>
      <c r="J29" s="35">
        <v>12.350000000000001</v>
      </c>
      <c r="K29" s="35">
        <v>8.07</v>
      </c>
      <c r="L29" s="35">
        <v>27.150000000000002</v>
      </c>
    </row>
    <row r="30" spans="1:14" ht="15" x14ac:dyDescent="0.25">
      <c r="A30" s="13"/>
      <c r="B30" s="14"/>
      <c r="C30" s="10"/>
      <c r="D30" s="196" t="s">
        <v>27</v>
      </c>
      <c r="E30" s="77">
        <v>227</v>
      </c>
      <c r="F30" s="38" t="s">
        <v>63</v>
      </c>
      <c r="G30" s="43">
        <v>150</v>
      </c>
      <c r="H30" s="66">
        <v>14.61</v>
      </c>
      <c r="I30" s="35">
        <v>180.8</v>
      </c>
      <c r="J30" s="35">
        <v>6.6666666666666696</v>
      </c>
      <c r="K30" s="35">
        <v>5.87</v>
      </c>
      <c r="L30" s="35">
        <v>25.3333333333333</v>
      </c>
    </row>
    <row r="31" spans="1:14" ht="15" x14ac:dyDescent="0.25">
      <c r="A31" s="13"/>
      <c r="B31" s="14"/>
      <c r="C31" s="10"/>
      <c r="D31" s="196" t="s">
        <v>21</v>
      </c>
      <c r="E31" s="77">
        <v>300</v>
      </c>
      <c r="F31" s="38" t="s">
        <v>50</v>
      </c>
      <c r="G31" s="43">
        <v>200</v>
      </c>
      <c r="H31" s="66">
        <v>3.52</v>
      </c>
      <c r="I31" s="35">
        <v>81.2</v>
      </c>
      <c r="J31" s="35">
        <v>0.1</v>
      </c>
      <c r="K31" s="35">
        <v>0</v>
      </c>
      <c r="L31" s="35">
        <v>20.2</v>
      </c>
    </row>
    <row r="32" spans="1:14" ht="15.75" thickBot="1" x14ac:dyDescent="0.3">
      <c r="A32" s="13"/>
      <c r="B32" s="14"/>
      <c r="C32" s="10"/>
      <c r="D32" s="202" t="s">
        <v>22</v>
      </c>
      <c r="E32" s="80" t="s">
        <v>48</v>
      </c>
      <c r="F32" s="39" t="s">
        <v>46</v>
      </c>
      <c r="G32" s="82">
        <v>40</v>
      </c>
      <c r="H32" s="67">
        <v>3.63</v>
      </c>
      <c r="I32" s="36">
        <v>51.24</v>
      </c>
      <c r="J32" s="36">
        <v>1.98</v>
      </c>
      <c r="K32" s="36">
        <v>0.36</v>
      </c>
      <c r="L32" s="36">
        <v>10.02</v>
      </c>
    </row>
    <row r="33" spans="1:12" ht="15.75" thickBot="1" x14ac:dyDescent="0.3">
      <c r="A33" s="13"/>
      <c r="B33" s="14"/>
      <c r="C33" s="92"/>
      <c r="D33" s="111"/>
      <c r="E33" s="112"/>
      <c r="F33" s="103" t="s">
        <v>67</v>
      </c>
      <c r="G33" s="104">
        <f>SUM(G28:G32)</f>
        <v>700</v>
      </c>
      <c r="H33" s="127">
        <f>SUM(H28:H32)</f>
        <v>85.52</v>
      </c>
      <c r="I33" s="113">
        <f>SUM(I28:I32)</f>
        <v>705</v>
      </c>
      <c r="J33" s="113">
        <f t="shared" ref="J33:L33" si="4">SUM(J28:J32)</f>
        <v>23.096666666666675</v>
      </c>
      <c r="K33" s="113">
        <f t="shared" si="4"/>
        <v>23.7</v>
      </c>
      <c r="L33" s="113">
        <f t="shared" si="4"/>
        <v>100.5033333333333</v>
      </c>
    </row>
    <row r="34" spans="1:12" ht="15.75" customHeight="1" thickBot="1" x14ac:dyDescent="0.25">
      <c r="A34" s="115">
        <f>A21</f>
        <v>2</v>
      </c>
      <c r="B34" s="116">
        <f>B21</f>
        <v>7</v>
      </c>
      <c r="C34" s="223" t="s">
        <v>4</v>
      </c>
      <c r="D34" s="224"/>
      <c r="E34" s="89"/>
      <c r="F34" s="83"/>
      <c r="G34" s="84"/>
      <c r="H34" s="85"/>
      <c r="I34" s="86">
        <f>I26+I33</f>
        <v>1175</v>
      </c>
      <c r="J34" s="86">
        <f t="shared" ref="J34:L34" si="5">J26+J33</f>
        <v>38.498782051282063</v>
      </c>
      <c r="K34" s="86">
        <f t="shared" si="5"/>
        <v>39.502692307692307</v>
      </c>
      <c r="L34" s="86">
        <f t="shared" si="5"/>
        <v>167.50160256410254</v>
      </c>
    </row>
    <row r="35" spans="1:12" ht="15" x14ac:dyDescent="0.25">
      <c r="A35" s="18">
        <v>2</v>
      </c>
      <c r="B35" s="14">
        <v>8</v>
      </c>
      <c r="C35" s="10" t="s">
        <v>19</v>
      </c>
      <c r="D35" s="8" t="s">
        <v>20</v>
      </c>
      <c r="E35" s="79">
        <v>110</v>
      </c>
      <c r="F35" s="53" t="s">
        <v>81</v>
      </c>
      <c r="G35" s="63">
        <v>90</v>
      </c>
      <c r="H35" s="68">
        <v>57.17</v>
      </c>
      <c r="I35" s="184">
        <v>161.57999999999998</v>
      </c>
      <c r="J35" s="51">
        <v>7.74</v>
      </c>
      <c r="K35" s="51">
        <v>8.0822222222221995</v>
      </c>
      <c r="L35" s="51">
        <v>18.58666666666667</v>
      </c>
    </row>
    <row r="36" spans="1:12" ht="15" x14ac:dyDescent="0.25">
      <c r="A36" s="18"/>
      <c r="B36" s="14"/>
      <c r="C36" s="10"/>
      <c r="D36" s="203" t="s">
        <v>27</v>
      </c>
      <c r="E36" s="78">
        <v>227</v>
      </c>
      <c r="F36" s="38" t="s">
        <v>82</v>
      </c>
      <c r="G36" s="43">
        <v>180</v>
      </c>
      <c r="H36" s="66">
        <v>17.532</v>
      </c>
      <c r="I36" s="185">
        <v>157.08000000000001</v>
      </c>
      <c r="J36" s="35">
        <v>5.19</v>
      </c>
      <c r="K36" s="35">
        <v>7.4160000000000004</v>
      </c>
      <c r="L36" s="35">
        <v>13.72</v>
      </c>
    </row>
    <row r="37" spans="1:12" ht="15" x14ac:dyDescent="0.25">
      <c r="A37" s="18"/>
      <c r="B37" s="14"/>
      <c r="C37" s="10"/>
      <c r="D37" s="7" t="s">
        <v>21</v>
      </c>
      <c r="E37" s="77">
        <v>300</v>
      </c>
      <c r="F37" s="38" t="s">
        <v>42</v>
      </c>
      <c r="G37" s="43">
        <v>205</v>
      </c>
      <c r="H37" s="66">
        <v>5.99</v>
      </c>
      <c r="I37" s="185">
        <v>81.2</v>
      </c>
      <c r="J37" s="35">
        <v>0.1</v>
      </c>
      <c r="K37" s="35">
        <v>0</v>
      </c>
      <c r="L37" s="35">
        <v>20.2</v>
      </c>
    </row>
    <row r="38" spans="1:12" ht="15.75" thickBot="1" x14ac:dyDescent="0.3">
      <c r="A38" s="18"/>
      <c r="B38" s="14"/>
      <c r="C38" s="10"/>
      <c r="D38" s="202" t="s">
        <v>22</v>
      </c>
      <c r="E38" s="80" t="s">
        <v>38</v>
      </c>
      <c r="F38" s="39" t="s">
        <v>39</v>
      </c>
      <c r="G38" s="82">
        <v>45</v>
      </c>
      <c r="H38" s="67">
        <v>4.83</v>
      </c>
      <c r="I38" s="186">
        <v>70.14</v>
      </c>
      <c r="J38" s="36">
        <v>2.37</v>
      </c>
      <c r="K38" s="36">
        <v>0.3</v>
      </c>
      <c r="L38" s="36">
        <v>14.49</v>
      </c>
    </row>
    <row r="39" spans="1:12" ht="15.75" thickBot="1" x14ac:dyDescent="0.3">
      <c r="A39" s="18"/>
      <c r="B39" s="14"/>
      <c r="C39" s="92"/>
      <c r="D39" s="107"/>
      <c r="E39" s="108"/>
      <c r="F39" s="103" t="s">
        <v>67</v>
      </c>
      <c r="G39" s="138">
        <f>SUM(G35:G38)</f>
        <v>520</v>
      </c>
      <c r="H39" s="127">
        <f>SUM(H35:H38)</f>
        <v>85.521999999999991</v>
      </c>
      <c r="I39" s="118">
        <f>SUM(I35:I38)</f>
        <v>469.99999999999994</v>
      </c>
      <c r="J39" s="118">
        <f t="shared" ref="J39:L39" si="6">SUM(J35:J38)</f>
        <v>15.399999999999999</v>
      </c>
      <c r="K39" s="118">
        <f t="shared" si="6"/>
        <v>15.798222222222201</v>
      </c>
      <c r="L39" s="118">
        <f t="shared" si="6"/>
        <v>66.99666666666667</v>
      </c>
    </row>
    <row r="40" spans="1:12" ht="15.75" x14ac:dyDescent="0.25">
      <c r="A40" s="19">
        <f>A35</f>
        <v>2</v>
      </c>
      <c r="B40" s="12">
        <f>B35</f>
        <v>8</v>
      </c>
      <c r="C40" s="9" t="s">
        <v>24</v>
      </c>
      <c r="D40" s="7" t="s">
        <v>25</v>
      </c>
      <c r="E40" s="187">
        <v>56</v>
      </c>
      <c r="F40" s="188" t="s">
        <v>83</v>
      </c>
      <c r="G40" s="189">
        <v>200</v>
      </c>
      <c r="H40" s="190">
        <f>17.88-5.63-2.94</f>
        <v>9.31</v>
      </c>
      <c r="I40" s="178">
        <v>100.32</v>
      </c>
      <c r="J40" s="178">
        <f>2.4+1.88</f>
        <v>4.2799999999999994</v>
      </c>
      <c r="K40" s="178">
        <v>4</v>
      </c>
      <c r="L40" s="178">
        <f>18.5+8.3-15</f>
        <v>11.8</v>
      </c>
    </row>
    <row r="41" spans="1:12" ht="15.75" x14ac:dyDescent="0.25">
      <c r="A41" s="18"/>
      <c r="B41" s="14"/>
      <c r="C41" s="10"/>
      <c r="D41" s="196" t="s">
        <v>85</v>
      </c>
      <c r="E41" s="173">
        <v>96</v>
      </c>
      <c r="F41" s="178" t="s">
        <v>84</v>
      </c>
      <c r="G41" s="174">
        <v>60</v>
      </c>
      <c r="H41" s="177">
        <v>7.1999999999999993</v>
      </c>
      <c r="I41" s="191">
        <v>88.54</v>
      </c>
      <c r="J41" s="191">
        <v>4.0199999999999996</v>
      </c>
      <c r="K41" s="191">
        <v>1.34</v>
      </c>
      <c r="L41" s="191">
        <v>15.1</v>
      </c>
    </row>
    <row r="42" spans="1:12" ht="15.75" x14ac:dyDescent="0.25">
      <c r="A42" s="18"/>
      <c r="B42" s="14"/>
      <c r="C42" s="10"/>
      <c r="D42" s="7" t="s">
        <v>26</v>
      </c>
      <c r="E42" s="173">
        <v>259</v>
      </c>
      <c r="F42" s="192" t="s">
        <v>61</v>
      </c>
      <c r="G42" s="174">
        <v>220</v>
      </c>
      <c r="H42" s="175">
        <v>55.4</v>
      </c>
      <c r="I42" s="193">
        <f>316.26-2.7</f>
        <v>313.56</v>
      </c>
      <c r="J42" s="52">
        <f>13.62-3.27</f>
        <v>10.35</v>
      </c>
      <c r="K42" s="194">
        <f>15.84+1.86</f>
        <v>17.7</v>
      </c>
      <c r="L42" s="194">
        <f>45.48-16.59</f>
        <v>28.889999999999997</v>
      </c>
    </row>
    <row r="43" spans="1:12" ht="15.75" x14ac:dyDescent="0.25">
      <c r="A43" s="18"/>
      <c r="B43" s="14"/>
      <c r="C43" s="10"/>
      <c r="D43" s="7" t="s">
        <v>68</v>
      </c>
      <c r="E43" s="173">
        <v>300</v>
      </c>
      <c r="F43" s="195" t="s">
        <v>45</v>
      </c>
      <c r="G43" s="179">
        <v>200</v>
      </c>
      <c r="H43" s="177">
        <v>7.73</v>
      </c>
      <c r="I43" s="181">
        <v>81.2</v>
      </c>
      <c r="J43" s="181">
        <v>0.1</v>
      </c>
      <c r="K43" s="181">
        <v>0</v>
      </c>
      <c r="L43" s="181">
        <v>20.2</v>
      </c>
    </row>
    <row r="44" spans="1:12" ht="15.75" x14ac:dyDescent="0.25">
      <c r="A44" s="18"/>
      <c r="B44" s="14"/>
      <c r="C44" s="10"/>
      <c r="D44" s="87" t="s">
        <v>29</v>
      </c>
      <c r="E44" s="176" t="s">
        <v>48</v>
      </c>
      <c r="F44" s="181" t="s">
        <v>46</v>
      </c>
      <c r="G44" s="179">
        <v>30</v>
      </c>
      <c r="H44" s="177">
        <v>2.76</v>
      </c>
      <c r="I44" s="182">
        <v>51.24</v>
      </c>
      <c r="J44" s="182">
        <f>6.6/100*30</f>
        <v>1.98</v>
      </c>
      <c r="K44" s="183">
        <f>1.2/100*30</f>
        <v>0.36</v>
      </c>
      <c r="L44" s="182">
        <f>33.4/100*30</f>
        <v>10.02</v>
      </c>
    </row>
    <row r="45" spans="1:12" ht="16.5" thickBot="1" x14ac:dyDescent="0.3">
      <c r="A45" s="18"/>
      <c r="B45" s="14"/>
      <c r="C45" s="10"/>
      <c r="D45" s="119" t="s">
        <v>30</v>
      </c>
      <c r="E45" s="176" t="s">
        <v>38</v>
      </c>
      <c r="F45" s="181" t="s">
        <v>39</v>
      </c>
      <c r="G45" s="179">
        <v>30</v>
      </c>
      <c r="H45" s="177">
        <v>3.12</v>
      </c>
      <c r="I45" s="181">
        <v>70.14</v>
      </c>
      <c r="J45" s="181">
        <f>7.9/100*30</f>
        <v>2.37</v>
      </c>
      <c r="K45" s="181">
        <f>1/100*30</f>
        <v>0.3</v>
      </c>
      <c r="L45" s="181">
        <f>48.3/100*30</f>
        <v>14.49</v>
      </c>
    </row>
    <row r="46" spans="1:12" ht="15.75" thickBot="1" x14ac:dyDescent="0.3">
      <c r="A46" s="18"/>
      <c r="B46" s="14"/>
      <c r="C46" s="92"/>
      <c r="D46" s="107"/>
      <c r="E46" s="108"/>
      <c r="F46" s="103" t="s">
        <v>67</v>
      </c>
      <c r="G46" s="197">
        <f>SUM(G40:G45)</f>
        <v>740</v>
      </c>
      <c r="H46" s="125">
        <f>SUM(H40:H45)</f>
        <v>85.52000000000001</v>
      </c>
      <c r="I46" s="113">
        <f>SUM(I40:I45)</f>
        <v>705</v>
      </c>
      <c r="J46" s="113">
        <f t="shared" ref="J46:L46" si="7">SUM(J40:J45)</f>
        <v>23.1</v>
      </c>
      <c r="K46" s="113">
        <f t="shared" si="7"/>
        <v>23.7</v>
      </c>
      <c r="L46" s="113">
        <f t="shared" si="7"/>
        <v>100.49999999999999</v>
      </c>
    </row>
    <row r="47" spans="1:12" ht="15.75" customHeight="1" thickBot="1" x14ac:dyDescent="0.25">
      <c r="A47" s="54">
        <f>A35</f>
        <v>2</v>
      </c>
      <c r="B47" s="55">
        <f>B35</f>
        <v>8</v>
      </c>
      <c r="C47" s="223" t="s">
        <v>4</v>
      </c>
      <c r="D47" s="224"/>
      <c r="E47" s="56"/>
      <c r="F47" s="57"/>
      <c r="G47" s="59"/>
      <c r="H47" s="58"/>
      <c r="I47" s="86">
        <f>I39+I46</f>
        <v>1175</v>
      </c>
      <c r="J47" s="86">
        <f t="shared" ref="J47:L47" si="8">J39+J46</f>
        <v>38.5</v>
      </c>
      <c r="K47" s="86">
        <f t="shared" si="8"/>
        <v>39.498222222222196</v>
      </c>
      <c r="L47" s="86">
        <f t="shared" si="8"/>
        <v>167.49666666666667</v>
      </c>
    </row>
    <row r="48" spans="1:12" ht="15.75" x14ac:dyDescent="0.25">
      <c r="A48" s="18">
        <v>2</v>
      </c>
      <c r="B48" s="14">
        <v>9</v>
      </c>
      <c r="C48" s="10" t="s">
        <v>19</v>
      </c>
      <c r="D48" s="196" t="s">
        <v>20</v>
      </c>
      <c r="E48" s="173">
        <v>258</v>
      </c>
      <c r="F48" s="181" t="s">
        <v>86</v>
      </c>
      <c r="G48" s="179">
        <v>150</v>
      </c>
      <c r="H48" s="175">
        <v>40.28</v>
      </c>
      <c r="I48" s="198">
        <v>268.67</v>
      </c>
      <c r="J48" s="199">
        <v>12.28</v>
      </c>
      <c r="K48" s="199">
        <v>13.91</v>
      </c>
      <c r="L48" s="199">
        <v>24.06</v>
      </c>
    </row>
    <row r="49" spans="1:12" ht="15.75" x14ac:dyDescent="0.25">
      <c r="A49" s="18"/>
      <c r="B49" s="14"/>
      <c r="C49" s="10"/>
      <c r="D49" s="196" t="s">
        <v>88</v>
      </c>
      <c r="E49" s="173" t="s">
        <v>40</v>
      </c>
      <c r="F49" s="178" t="s">
        <v>64</v>
      </c>
      <c r="G49" s="179">
        <v>100</v>
      </c>
      <c r="H49" s="177">
        <v>24.579230769230797</v>
      </c>
      <c r="I49" s="199">
        <v>22.7</v>
      </c>
      <c r="J49" s="180">
        <v>1.542115384615385</v>
      </c>
      <c r="K49" s="199">
        <v>0.3115384615384616</v>
      </c>
      <c r="L49" s="199">
        <v>3.5711538461538463</v>
      </c>
    </row>
    <row r="50" spans="1:12" ht="15.75" x14ac:dyDescent="0.25">
      <c r="A50" s="18"/>
      <c r="B50" s="14"/>
      <c r="C50" s="10"/>
      <c r="D50" s="196" t="s">
        <v>43</v>
      </c>
      <c r="E50" s="200" t="s">
        <v>40</v>
      </c>
      <c r="F50" s="52" t="s">
        <v>87</v>
      </c>
      <c r="G50" s="201">
        <v>50</v>
      </c>
      <c r="H50" s="175">
        <v>17.14</v>
      </c>
      <c r="I50" s="199">
        <v>97.43</v>
      </c>
      <c r="J50" s="199">
        <v>1.48</v>
      </c>
      <c r="K50" s="199">
        <v>1.58</v>
      </c>
      <c r="L50" s="199">
        <v>19.170000000000002</v>
      </c>
    </row>
    <row r="51" spans="1:12" ht="16.5" thickBot="1" x14ac:dyDescent="0.3">
      <c r="A51" s="18"/>
      <c r="B51" s="14"/>
      <c r="C51" s="10"/>
      <c r="D51" s="7" t="s">
        <v>21</v>
      </c>
      <c r="E51" s="173">
        <v>300</v>
      </c>
      <c r="F51" s="178" t="s">
        <v>50</v>
      </c>
      <c r="G51" s="179">
        <v>200</v>
      </c>
      <c r="H51" s="177">
        <v>3.52</v>
      </c>
      <c r="I51" s="199">
        <v>81.2</v>
      </c>
      <c r="J51" s="181">
        <v>0.1</v>
      </c>
      <c r="K51" s="181">
        <v>0</v>
      </c>
      <c r="L51" s="181">
        <v>20.2</v>
      </c>
    </row>
    <row r="52" spans="1:12" ht="15.75" thickBot="1" x14ac:dyDescent="0.3">
      <c r="A52" s="18"/>
      <c r="B52" s="14"/>
      <c r="C52" s="92"/>
      <c r="D52" s="107"/>
      <c r="E52" s="108"/>
      <c r="F52" s="103" t="s">
        <v>67</v>
      </c>
      <c r="G52" s="138">
        <f>SUM(G48:G51)</f>
        <v>500</v>
      </c>
      <c r="H52" s="125">
        <f>SUM(H48:H51)</f>
        <v>85.519230769230802</v>
      </c>
      <c r="I52" s="118">
        <f>SUM(I48:I51)</f>
        <v>470</v>
      </c>
      <c r="J52" s="118">
        <f t="shared" ref="J52:L52" si="9">SUM(J48:J51)</f>
        <v>15.402115384615385</v>
      </c>
      <c r="K52" s="118">
        <f t="shared" si="9"/>
        <v>15.801538461538462</v>
      </c>
      <c r="L52" s="118">
        <f t="shared" si="9"/>
        <v>67.001153846153841</v>
      </c>
    </row>
    <row r="53" spans="1:12" ht="15" x14ac:dyDescent="0.25">
      <c r="A53" s="19">
        <f>A48</f>
        <v>2</v>
      </c>
      <c r="B53" s="12">
        <f>B48</f>
        <v>9</v>
      </c>
      <c r="C53" s="9" t="s">
        <v>24</v>
      </c>
      <c r="D53" s="7"/>
      <c r="E53" s="77"/>
      <c r="F53" s="27"/>
      <c r="G53" s="28"/>
      <c r="H53" s="47"/>
      <c r="I53" s="60"/>
      <c r="J53" s="45"/>
      <c r="K53" s="45"/>
      <c r="L53" s="45"/>
    </row>
    <row r="54" spans="1:12" ht="15" x14ac:dyDescent="0.25">
      <c r="A54" s="18"/>
      <c r="B54" s="14"/>
      <c r="C54" s="10"/>
      <c r="D54" s="7" t="s">
        <v>25</v>
      </c>
      <c r="E54" s="77">
        <v>55</v>
      </c>
      <c r="F54" s="27" t="s">
        <v>56</v>
      </c>
      <c r="G54" s="28">
        <v>200</v>
      </c>
      <c r="H54" s="48">
        <v>12.75</v>
      </c>
      <c r="I54" s="61">
        <v>247.5</v>
      </c>
      <c r="J54" s="44">
        <v>8.25</v>
      </c>
      <c r="K54" s="44">
        <v>9.6999999999999993</v>
      </c>
      <c r="L54" s="44">
        <v>31.8</v>
      </c>
    </row>
    <row r="55" spans="1:12" ht="15" x14ac:dyDescent="0.25">
      <c r="A55" s="18"/>
      <c r="B55" s="14"/>
      <c r="C55" s="10"/>
      <c r="D55" s="7" t="s">
        <v>26</v>
      </c>
      <c r="E55" s="77">
        <v>108</v>
      </c>
      <c r="F55" s="27" t="s">
        <v>89</v>
      </c>
      <c r="G55" s="28">
        <v>90</v>
      </c>
      <c r="H55" s="48">
        <v>48.120000000000005</v>
      </c>
      <c r="I55" s="61">
        <v>127.74000000000001</v>
      </c>
      <c r="J55" s="44">
        <v>6.86</v>
      </c>
      <c r="K55" s="44">
        <v>5.48</v>
      </c>
      <c r="L55" s="44">
        <v>13.27</v>
      </c>
    </row>
    <row r="56" spans="1:12" ht="15" x14ac:dyDescent="0.25">
      <c r="A56" s="18"/>
      <c r="B56" s="14"/>
      <c r="C56" s="10"/>
      <c r="D56" s="7" t="s">
        <v>27</v>
      </c>
      <c r="E56" s="77" t="s">
        <v>47</v>
      </c>
      <c r="F56" s="27" t="s">
        <v>44</v>
      </c>
      <c r="G56" s="28">
        <v>180</v>
      </c>
      <c r="H56" s="48">
        <v>18.37</v>
      </c>
      <c r="I56" s="61">
        <v>197.32</v>
      </c>
      <c r="J56" s="44">
        <v>5.910000000000001</v>
      </c>
      <c r="K56" s="44">
        <v>8.16</v>
      </c>
      <c r="L56" s="44">
        <v>25.21</v>
      </c>
    </row>
    <row r="57" spans="1:12" ht="15" x14ac:dyDescent="0.25">
      <c r="A57" s="18"/>
      <c r="B57" s="14"/>
      <c r="C57" s="10"/>
      <c r="D57" s="218" t="s">
        <v>28</v>
      </c>
      <c r="E57" s="77">
        <v>300</v>
      </c>
      <c r="F57" s="27" t="s">
        <v>50</v>
      </c>
      <c r="G57" s="28">
        <v>200</v>
      </c>
      <c r="H57" s="48">
        <v>3.52</v>
      </c>
      <c r="I57" s="61">
        <v>81.2</v>
      </c>
      <c r="J57" s="44">
        <v>0.1</v>
      </c>
      <c r="K57" s="44">
        <v>0</v>
      </c>
      <c r="L57" s="44">
        <v>20.2</v>
      </c>
    </row>
    <row r="58" spans="1:12" ht="15.75" thickBot="1" x14ac:dyDescent="0.3">
      <c r="A58" s="18"/>
      <c r="B58" s="14"/>
      <c r="C58" s="10"/>
      <c r="D58" s="9" t="s">
        <v>30</v>
      </c>
      <c r="E58" s="80" t="s">
        <v>48</v>
      </c>
      <c r="F58" s="121" t="s">
        <v>46</v>
      </c>
      <c r="G58" s="93">
        <v>30</v>
      </c>
      <c r="H58" s="122">
        <v>2.76</v>
      </c>
      <c r="I58" s="117">
        <v>51.24</v>
      </c>
      <c r="J58" s="123">
        <v>1.98</v>
      </c>
      <c r="K58" s="123">
        <v>0.36</v>
      </c>
      <c r="L58" s="123">
        <v>10.02</v>
      </c>
    </row>
    <row r="59" spans="1:12" ht="15.75" thickBot="1" x14ac:dyDescent="0.3">
      <c r="A59" s="18"/>
      <c r="B59" s="14"/>
      <c r="C59" s="92"/>
      <c r="D59" s="107"/>
      <c r="E59" s="108"/>
      <c r="F59" s="103" t="s">
        <v>67</v>
      </c>
      <c r="G59" s="104">
        <f>SUM(G54:G58)</f>
        <v>700</v>
      </c>
      <c r="H59" s="109">
        <f>SUM(H54:H58)</f>
        <v>85.52000000000001</v>
      </c>
      <c r="I59" s="113">
        <f>SUM(I54:I58)</f>
        <v>705</v>
      </c>
      <c r="J59" s="113">
        <f t="shared" ref="J59:L59" si="10">SUM(J54:J58)</f>
        <v>23.1</v>
      </c>
      <c r="K59" s="113">
        <f t="shared" si="10"/>
        <v>23.7</v>
      </c>
      <c r="L59" s="113">
        <f t="shared" si="10"/>
        <v>100.5</v>
      </c>
    </row>
    <row r="60" spans="1:12" ht="15.75" customHeight="1" thickBot="1" x14ac:dyDescent="0.25">
      <c r="A60" s="54">
        <f>A48</f>
        <v>2</v>
      </c>
      <c r="B60" s="55">
        <f>B48</f>
        <v>9</v>
      </c>
      <c r="C60" s="223" t="s">
        <v>4</v>
      </c>
      <c r="D60" s="224"/>
      <c r="E60" s="56"/>
      <c r="F60" s="57"/>
      <c r="G60" s="59"/>
      <c r="H60" s="58"/>
      <c r="I60" s="86">
        <f>I52+I59</f>
        <v>1175</v>
      </c>
      <c r="J60" s="86">
        <f t="shared" ref="J60:L60" si="11">J52+J59</f>
        <v>38.502115384615387</v>
      </c>
      <c r="K60" s="86">
        <f t="shared" si="11"/>
        <v>39.501538461538459</v>
      </c>
      <c r="L60" s="86">
        <f t="shared" si="11"/>
        <v>167.50115384615384</v>
      </c>
    </row>
    <row r="61" spans="1:12" ht="16.5" thickBot="1" x14ac:dyDescent="0.3">
      <c r="A61" s="15">
        <v>2</v>
      </c>
      <c r="B61" s="16">
        <v>10</v>
      </c>
      <c r="C61" s="153" t="s">
        <v>19</v>
      </c>
      <c r="D61" s="206" t="s">
        <v>27</v>
      </c>
      <c r="E61" s="154">
        <v>227</v>
      </c>
      <c r="F61" s="40" t="s">
        <v>58</v>
      </c>
      <c r="G61" s="163">
        <v>150</v>
      </c>
      <c r="H61" s="34">
        <v>11.49</v>
      </c>
      <c r="I61" s="34">
        <v>183.34</v>
      </c>
      <c r="J61" s="34">
        <v>7.1253333333333337</v>
      </c>
      <c r="K61" s="34">
        <v>7.69</v>
      </c>
      <c r="L61" s="166">
        <v>21.407999999999998</v>
      </c>
    </row>
    <row r="62" spans="1:12" ht="15.75" x14ac:dyDescent="0.25">
      <c r="A62" s="18"/>
      <c r="B62" s="14"/>
      <c r="C62" s="156"/>
      <c r="D62" s="5" t="s">
        <v>69</v>
      </c>
      <c r="E62" s="157">
        <v>136</v>
      </c>
      <c r="F62" s="40" t="s">
        <v>90</v>
      </c>
      <c r="G62" s="43">
        <v>100</v>
      </c>
      <c r="H62" s="35">
        <v>50.25</v>
      </c>
      <c r="I62" s="35">
        <v>93.12</v>
      </c>
      <c r="J62" s="35">
        <v>4</v>
      </c>
      <c r="K62" s="35">
        <v>4.8099999999999996</v>
      </c>
      <c r="L62" s="167">
        <v>8.9</v>
      </c>
    </row>
    <row r="63" spans="1:12" ht="15.75" x14ac:dyDescent="0.25">
      <c r="A63" s="18"/>
      <c r="B63" s="14"/>
      <c r="C63" s="156"/>
      <c r="D63" s="7" t="s">
        <v>21</v>
      </c>
      <c r="E63" s="154">
        <v>300</v>
      </c>
      <c r="F63" s="41" t="s">
        <v>50</v>
      </c>
      <c r="G63" s="43">
        <v>200</v>
      </c>
      <c r="H63" s="35">
        <v>3.52</v>
      </c>
      <c r="I63" s="35">
        <v>81.2</v>
      </c>
      <c r="J63" s="35">
        <v>0.1</v>
      </c>
      <c r="K63" s="35">
        <v>0</v>
      </c>
      <c r="L63" s="167">
        <v>20.2</v>
      </c>
    </row>
    <row r="64" spans="1:12" ht="15.75" x14ac:dyDescent="0.25">
      <c r="A64" s="18"/>
      <c r="B64" s="14"/>
      <c r="C64" s="156"/>
      <c r="D64" s="196" t="s">
        <v>43</v>
      </c>
      <c r="E64" s="204" t="s">
        <v>40</v>
      </c>
      <c r="F64" s="205" t="s">
        <v>87</v>
      </c>
      <c r="G64" s="82">
        <v>30</v>
      </c>
      <c r="H64" s="36">
        <v>17.14</v>
      </c>
      <c r="I64" s="36">
        <v>42.2</v>
      </c>
      <c r="J64" s="36">
        <v>1.8</v>
      </c>
      <c r="K64" s="36">
        <v>3</v>
      </c>
      <c r="L64" s="168">
        <v>2</v>
      </c>
    </row>
    <row r="65" spans="1:12" ht="16.5" thickBot="1" x14ac:dyDescent="0.3">
      <c r="A65" s="18"/>
      <c r="B65" s="14"/>
      <c r="C65" s="156"/>
      <c r="D65" s="196" t="s">
        <v>22</v>
      </c>
      <c r="E65" s="158" t="s">
        <v>38</v>
      </c>
      <c r="F65" s="120" t="s">
        <v>39</v>
      </c>
      <c r="G65" s="82">
        <v>30</v>
      </c>
      <c r="H65" s="36">
        <v>3.12</v>
      </c>
      <c r="I65" s="36">
        <v>70.14</v>
      </c>
      <c r="J65" s="36">
        <v>2.37</v>
      </c>
      <c r="K65" s="36">
        <v>0.3</v>
      </c>
      <c r="L65" s="168">
        <v>14.49</v>
      </c>
    </row>
    <row r="66" spans="1:12" ht="15.75" thickBot="1" x14ac:dyDescent="0.3">
      <c r="A66" s="164"/>
      <c r="B66" s="165"/>
      <c r="C66" s="159"/>
      <c r="D66" s="160"/>
      <c r="E66" s="161"/>
      <c r="F66" s="132" t="s">
        <v>67</v>
      </c>
      <c r="G66" s="133">
        <f>SUM(G61:G65)</f>
        <v>510</v>
      </c>
      <c r="H66" s="106">
        <f>SUM(H61:H65)</f>
        <v>85.52000000000001</v>
      </c>
      <c r="I66" s="106">
        <f>SUM(I61:I65)</f>
        <v>470</v>
      </c>
      <c r="J66" s="106">
        <f>SUM(J61:J65)</f>
        <v>15.395333333333333</v>
      </c>
      <c r="K66" s="106">
        <f t="shared" ref="K66:L66" si="12">SUM(K61:K65)</f>
        <v>15.8</v>
      </c>
      <c r="L66" s="106">
        <f t="shared" si="12"/>
        <v>66.99799999999999</v>
      </c>
    </row>
    <row r="67" spans="1:12" ht="15.75" hidden="1" thickBot="1" x14ac:dyDescent="0.3">
      <c r="A67" s="18"/>
      <c r="B67" s="14"/>
      <c r="C67" s="92"/>
      <c r="D67" s="111"/>
      <c r="E67" s="112"/>
      <c r="F67" s="103"/>
      <c r="G67" s="104"/>
      <c r="H67" s="125"/>
      <c r="I67" s="113"/>
      <c r="J67" s="113"/>
      <c r="K67" s="113"/>
      <c r="L67" s="114"/>
    </row>
    <row r="68" spans="1:12" ht="15" x14ac:dyDescent="0.25">
      <c r="A68" s="19">
        <f>A61</f>
        <v>2</v>
      </c>
      <c r="B68" s="12">
        <f>B61</f>
        <v>10</v>
      </c>
      <c r="C68" s="9" t="s">
        <v>24</v>
      </c>
      <c r="D68" s="7" t="s">
        <v>25</v>
      </c>
      <c r="E68" s="77">
        <v>65</v>
      </c>
      <c r="F68" s="38" t="s">
        <v>60</v>
      </c>
      <c r="G68" s="43">
        <v>230</v>
      </c>
      <c r="H68" s="49">
        <v>10.81</v>
      </c>
      <c r="I68" s="151">
        <v>190.44</v>
      </c>
      <c r="J68" s="151">
        <v>6.7160000000000002</v>
      </c>
      <c r="K68" s="151">
        <v>6.8080000000000007</v>
      </c>
      <c r="L68" s="151">
        <v>25.576000000000001</v>
      </c>
    </row>
    <row r="69" spans="1:12" ht="15.75" x14ac:dyDescent="0.25">
      <c r="A69" s="18"/>
      <c r="B69" s="14"/>
      <c r="C69" s="10"/>
      <c r="D69" s="46" t="s">
        <v>26</v>
      </c>
      <c r="E69" s="81">
        <v>110</v>
      </c>
      <c r="F69" s="38" t="s">
        <v>91</v>
      </c>
      <c r="G69" s="43">
        <v>90</v>
      </c>
      <c r="H69" s="49">
        <v>53.82</v>
      </c>
      <c r="I69" s="151">
        <v>201.32000000000002</v>
      </c>
      <c r="J69" s="151">
        <v>7.6400000000000006</v>
      </c>
      <c r="K69" s="151">
        <v>10.67</v>
      </c>
      <c r="L69" s="151">
        <v>19.369999999999997</v>
      </c>
    </row>
    <row r="70" spans="1:12" ht="15" x14ac:dyDescent="0.25">
      <c r="A70" s="18"/>
      <c r="B70" s="14"/>
      <c r="C70" s="10"/>
      <c r="D70" s="218" t="s">
        <v>27</v>
      </c>
      <c r="E70" s="77">
        <v>227</v>
      </c>
      <c r="F70" s="38" t="s">
        <v>63</v>
      </c>
      <c r="G70" s="43">
        <v>150</v>
      </c>
      <c r="H70" s="49">
        <v>14.61</v>
      </c>
      <c r="I70" s="151">
        <v>180.8</v>
      </c>
      <c r="J70" s="151">
        <v>6.6666666666666696</v>
      </c>
      <c r="K70" s="151">
        <v>5.8666666666666671</v>
      </c>
      <c r="L70" s="151">
        <v>25.3333333333333</v>
      </c>
    </row>
    <row r="71" spans="1:12" ht="15" x14ac:dyDescent="0.25">
      <c r="A71" s="18"/>
      <c r="B71" s="14"/>
      <c r="C71" s="10"/>
      <c r="D71" s="218" t="s">
        <v>28</v>
      </c>
      <c r="E71" s="77">
        <v>300</v>
      </c>
      <c r="F71" s="38" t="s">
        <v>50</v>
      </c>
      <c r="G71" s="43">
        <v>200</v>
      </c>
      <c r="H71" s="49">
        <v>3.52</v>
      </c>
      <c r="I71" s="151">
        <v>81.2</v>
      </c>
      <c r="J71" s="151">
        <v>0.1</v>
      </c>
      <c r="K71" s="151">
        <v>0</v>
      </c>
      <c r="L71" s="151">
        <v>20.2</v>
      </c>
    </row>
    <row r="72" spans="1:12" ht="15.75" thickBot="1" x14ac:dyDescent="0.3">
      <c r="A72" s="18"/>
      <c r="B72" s="14"/>
      <c r="C72" s="10"/>
      <c r="D72" s="219" t="s">
        <v>22</v>
      </c>
      <c r="E72" s="80" t="s">
        <v>48</v>
      </c>
      <c r="F72" s="121" t="s">
        <v>46</v>
      </c>
      <c r="G72" s="93">
        <v>30</v>
      </c>
      <c r="H72" s="126">
        <v>2.76</v>
      </c>
      <c r="I72" s="152">
        <v>51.24</v>
      </c>
      <c r="J72" s="152">
        <v>1.98</v>
      </c>
      <c r="K72" s="152">
        <v>0.36</v>
      </c>
      <c r="L72" s="152">
        <v>10.02</v>
      </c>
    </row>
    <row r="73" spans="1:12" ht="15.75" thickBot="1" x14ac:dyDescent="0.3">
      <c r="A73" s="18"/>
      <c r="B73" s="14"/>
      <c r="C73" s="92"/>
      <c r="D73" s="107"/>
      <c r="E73" s="108"/>
      <c r="F73" s="103" t="s">
        <v>67</v>
      </c>
      <c r="G73" s="138">
        <f>SUM(G68:G72)</f>
        <v>700</v>
      </c>
      <c r="H73" s="127">
        <f>SUM(H68:H72)</f>
        <v>85.52</v>
      </c>
      <c r="I73" s="128">
        <f>SUM(I68:I72)</f>
        <v>705</v>
      </c>
      <c r="J73" s="128">
        <f>SUM(J68:J72)</f>
        <v>23.102666666666675</v>
      </c>
      <c r="K73" s="128">
        <f t="shared" ref="K73:L73" si="13">SUM(K68:K72)</f>
        <v>23.704666666666668</v>
      </c>
      <c r="L73" s="128">
        <f t="shared" si="13"/>
        <v>100.4993333333333</v>
      </c>
    </row>
    <row r="74" spans="1:12" ht="15.75" customHeight="1" thickBot="1" x14ac:dyDescent="0.25">
      <c r="A74" s="54">
        <f>A61</f>
        <v>2</v>
      </c>
      <c r="B74" s="55">
        <f>B61</f>
        <v>10</v>
      </c>
      <c r="C74" s="223" t="s">
        <v>4</v>
      </c>
      <c r="D74" s="224"/>
      <c r="E74" s="56"/>
      <c r="F74" s="57"/>
      <c r="G74" s="59"/>
      <c r="H74" s="58"/>
      <c r="I74" s="129">
        <f>I66+I73</f>
        <v>1175</v>
      </c>
      <c r="J74" s="129">
        <f t="shared" ref="J74:L74" si="14">J66+J73</f>
        <v>38.498000000000005</v>
      </c>
      <c r="K74" s="129">
        <f t="shared" si="14"/>
        <v>39.504666666666665</v>
      </c>
      <c r="L74" s="129">
        <f t="shared" si="14"/>
        <v>167.4973333333333</v>
      </c>
    </row>
    <row r="75" spans="1:12" ht="15.75" x14ac:dyDescent="0.25">
      <c r="A75" s="18">
        <v>1</v>
      </c>
      <c r="B75" s="14">
        <v>1</v>
      </c>
      <c r="C75" s="10" t="s">
        <v>19</v>
      </c>
      <c r="D75" s="8" t="s">
        <v>20</v>
      </c>
      <c r="E75" s="79">
        <v>208</v>
      </c>
      <c r="F75" s="62" t="s">
        <v>92</v>
      </c>
      <c r="G75" s="63">
        <v>150</v>
      </c>
      <c r="H75" s="69">
        <v>22.6</v>
      </c>
      <c r="I75" s="51">
        <v>215.54750000000001</v>
      </c>
      <c r="J75" s="51">
        <v>9.5024999999999995</v>
      </c>
      <c r="K75" s="51">
        <v>14.978703703703701</v>
      </c>
      <c r="L75" s="51">
        <v>11.465185185185199</v>
      </c>
    </row>
    <row r="76" spans="1:12" ht="15.75" x14ac:dyDescent="0.25">
      <c r="A76" s="18"/>
      <c r="B76" s="14"/>
      <c r="C76" s="10"/>
      <c r="D76" s="6" t="s">
        <v>22</v>
      </c>
      <c r="E76" s="78" t="s">
        <v>38</v>
      </c>
      <c r="F76" s="40" t="s">
        <v>39</v>
      </c>
      <c r="G76" s="43">
        <v>30</v>
      </c>
      <c r="H76" s="49">
        <v>3.12</v>
      </c>
      <c r="I76" s="35">
        <v>70.14</v>
      </c>
      <c r="J76" s="35">
        <v>2.37</v>
      </c>
      <c r="K76" s="35">
        <v>0.3</v>
      </c>
      <c r="L76" s="35">
        <v>14.49</v>
      </c>
    </row>
    <row r="77" spans="1:12" ht="15.75" x14ac:dyDescent="0.25">
      <c r="A77" s="18"/>
      <c r="B77" s="14"/>
      <c r="C77" s="10"/>
      <c r="D77" s="7"/>
      <c r="E77" s="77" t="s">
        <v>40</v>
      </c>
      <c r="F77" s="41" t="s">
        <v>41</v>
      </c>
      <c r="G77" s="43">
        <v>95</v>
      </c>
      <c r="H77" s="49">
        <v>45</v>
      </c>
      <c r="I77" s="35">
        <v>73.599999999999994</v>
      </c>
      <c r="J77" s="35">
        <v>1.61</v>
      </c>
      <c r="K77" s="35">
        <v>0.115</v>
      </c>
      <c r="L77" s="35">
        <v>16.2</v>
      </c>
    </row>
    <row r="78" spans="1:12" ht="15.75" x14ac:dyDescent="0.25">
      <c r="A78" s="18"/>
      <c r="B78" s="14"/>
      <c r="C78" s="10"/>
      <c r="D78" s="9" t="s">
        <v>21</v>
      </c>
      <c r="E78" s="80">
        <v>300</v>
      </c>
      <c r="F78" s="205" t="s">
        <v>42</v>
      </c>
      <c r="G78" s="82">
        <v>205</v>
      </c>
      <c r="H78" s="130">
        <v>5.99</v>
      </c>
      <c r="I78" s="36">
        <v>81.2</v>
      </c>
      <c r="J78" s="36">
        <v>0.1</v>
      </c>
      <c r="K78" s="36">
        <v>0</v>
      </c>
      <c r="L78" s="36">
        <v>20.2</v>
      </c>
    </row>
    <row r="79" spans="1:12" ht="16.5" thickBot="1" x14ac:dyDescent="0.3">
      <c r="A79" s="18"/>
      <c r="B79" s="14"/>
      <c r="C79" s="10"/>
      <c r="D79" s="7" t="s">
        <v>43</v>
      </c>
      <c r="E79" s="80" t="s">
        <v>40</v>
      </c>
      <c r="F79" s="120" t="s">
        <v>93</v>
      </c>
      <c r="G79" s="82">
        <v>30</v>
      </c>
      <c r="H79" s="130">
        <v>8.81</v>
      </c>
      <c r="I79" s="36">
        <v>29.51</v>
      </c>
      <c r="J79" s="36">
        <v>1.8225000000000005</v>
      </c>
      <c r="K79" s="36">
        <v>0.40500000000000003</v>
      </c>
      <c r="L79" s="36">
        <v>4.6425000000000001</v>
      </c>
    </row>
    <row r="80" spans="1:12" ht="15.75" thickBot="1" x14ac:dyDescent="0.3">
      <c r="A80" s="18"/>
      <c r="B80" s="14"/>
      <c r="C80" s="92"/>
      <c r="D80" s="107"/>
      <c r="E80" s="108"/>
      <c r="F80" s="103" t="s">
        <v>67</v>
      </c>
      <c r="G80" s="138">
        <f>SUM(G75:G79)</f>
        <v>510</v>
      </c>
      <c r="H80" s="131">
        <f>SUM(H75:H79)</f>
        <v>85.52</v>
      </c>
      <c r="I80" s="131">
        <f>SUM(I75:I79)</f>
        <v>469.9975</v>
      </c>
      <c r="J80" s="131">
        <f t="shared" ref="J80:L80" si="15">SUM(J75:J79)</f>
        <v>15.404999999999998</v>
      </c>
      <c r="K80" s="131">
        <f t="shared" si="15"/>
        <v>15.798703703703701</v>
      </c>
      <c r="L80" s="131">
        <f t="shared" si="15"/>
        <v>66.997685185185205</v>
      </c>
    </row>
    <row r="81" spans="1:12" ht="15" x14ac:dyDescent="0.25">
      <c r="A81" s="19">
        <f>A75</f>
        <v>1</v>
      </c>
      <c r="B81" s="12">
        <f>B75</f>
        <v>1</v>
      </c>
      <c r="C81" s="9" t="s">
        <v>24</v>
      </c>
      <c r="D81" s="7" t="s">
        <v>25</v>
      </c>
      <c r="E81" s="77">
        <v>65</v>
      </c>
      <c r="F81" s="27" t="s">
        <v>65</v>
      </c>
      <c r="G81" s="28">
        <v>200</v>
      </c>
      <c r="H81" s="70">
        <v>12.75</v>
      </c>
      <c r="I81" s="70">
        <v>189.91</v>
      </c>
      <c r="J81" s="70">
        <v>4.2</v>
      </c>
      <c r="K81" s="70">
        <v>7.11</v>
      </c>
      <c r="L81" s="70">
        <v>27.28</v>
      </c>
    </row>
    <row r="82" spans="1:12" ht="15" x14ac:dyDescent="0.25">
      <c r="A82" s="18"/>
      <c r="B82" s="14"/>
      <c r="C82" s="10"/>
      <c r="D82" s="7" t="s">
        <v>26</v>
      </c>
      <c r="E82" s="77">
        <v>97</v>
      </c>
      <c r="F82" s="38" t="s">
        <v>94</v>
      </c>
      <c r="G82" s="43">
        <v>90</v>
      </c>
      <c r="H82" s="49">
        <v>47.67</v>
      </c>
      <c r="I82" s="35">
        <v>129.17000000000002</v>
      </c>
      <c r="J82" s="35">
        <v>7.3199999999999994</v>
      </c>
      <c r="K82" s="35">
        <v>8.24</v>
      </c>
      <c r="L82" s="35">
        <v>7.1</v>
      </c>
    </row>
    <row r="83" spans="1:12" ht="15" x14ac:dyDescent="0.25">
      <c r="A83" s="18"/>
      <c r="B83" s="14"/>
      <c r="C83" s="10"/>
      <c r="D83" s="7" t="s">
        <v>27</v>
      </c>
      <c r="E83" s="77">
        <v>227</v>
      </c>
      <c r="F83" s="38" t="s">
        <v>58</v>
      </c>
      <c r="G83" s="43">
        <v>150</v>
      </c>
      <c r="H83" s="49">
        <v>11.49</v>
      </c>
      <c r="I83" s="35">
        <v>183.34</v>
      </c>
      <c r="J83" s="35">
        <v>7.1253333333333337</v>
      </c>
      <c r="K83" s="35">
        <v>7.69</v>
      </c>
      <c r="L83" s="35">
        <v>21.407999999999998</v>
      </c>
    </row>
    <row r="84" spans="1:12" ht="15.75" x14ac:dyDescent="0.25">
      <c r="A84" s="18"/>
      <c r="B84" s="14"/>
      <c r="C84" s="10"/>
      <c r="D84" s="7" t="s">
        <v>43</v>
      </c>
      <c r="E84" s="77">
        <v>300</v>
      </c>
      <c r="F84" s="120" t="s">
        <v>45</v>
      </c>
      <c r="G84" s="43">
        <v>200</v>
      </c>
      <c r="H84" s="49">
        <v>7.73</v>
      </c>
      <c r="I84" s="35">
        <v>81.2</v>
      </c>
      <c r="J84" s="35">
        <v>0.1</v>
      </c>
      <c r="K84" s="35">
        <v>0</v>
      </c>
      <c r="L84" s="35">
        <v>20.2</v>
      </c>
    </row>
    <row r="85" spans="1:12" ht="15.75" x14ac:dyDescent="0.25">
      <c r="A85" s="18"/>
      <c r="B85" s="14"/>
      <c r="C85" s="10"/>
      <c r="D85" s="9"/>
      <c r="E85" s="80" t="s">
        <v>48</v>
      </c>
      <c r="F85" s="120" t="s">
        <v>46</v>
      </c>
      <c r="G85" s="82">
        <v>30</v>
      </c>
      <c r="H85" s="130">
        <v>2.76</v>
      </c>
      <c r="I85" s="36">
        <v>51.24</v>
      </c>
      <c r="J85" s="36">
        <v>1.98</v>
      </c>
      <c r="K85" s="36">
        <v>0.36</v>
      </c>
      <c r="L85" s="36">
        <v>10.02</v>
      </c>
    </row>
    <row r="86" spans="1:12" ht="15.75" thickBot="1" x14ac:dyDescent="0.3">
      <c r="A86" s="18"/>
      <c r="B86" s="14"/>
      <c r="C86" s="10"/>
      <c r="D86" s="9" t="s">
        <v>30</v>
      </c>
      <c r="E86" s="80" t="s">
        <v>38</v>
      </c>
      <c r="F86" s="39" t="s">
        <v>39</v>
      </c>
      <c r="G86" s="82">
        <v>30</v>
      </c>
      <c r="H86" s="130">
        <v>3.12</v>
      </c>
      <c r="I86" s="36">
        <v>70.14</v>
      </c>
      <c r="J86" s="36">
        <v>2.37</v>
      </c>
      <c r="K86" s="36">
        <v>0.3</v>
      </c>
      <c r="L86" s="36">
        <v>14.49</v>
      </c>
    </row>
    <row r="87" spans="1:12" ht="15.75" thickBot="1" x14ac:dyDescent="0.3">
      <c r="A87" s="18"/>
      <c r="B87" s="14"/>
      <c r="C87" s="92"/>
      <c r="D87" s="107"/>
      <c r="E87" s="108"/>
      <c r="F87" s="132" t="s">
        <v>67</v>
      </c>
      <c r="G87" s="133">
        <f>SUM(G81:G86)</f>
        <v>700</v>
      </c>
      <c r="H87" s="134">
        <f>SUM(H81:H86)</f>
        <v>85.52000000000001</v>
      </c>
      <c r="I87" s="106">
        <f>SUM(I81:I86)</f>
        <v>705.00000000000011</v>
      </c>
      <c r="J87" s="106">
        <f t="shared" ref="J87:L87" si="16">SUM(J81:J86)</f>
        <v>23.095333333333336</v>
      </c>
      <c r="K87" s="106">
        <f t="shared" si="16"/>
        <v>23.700000000000003</v>
      </c>
      <c r="L87" s="106">
        <f t="shared" si="16"/>
        <v>100.49799999999999</v>
      </c>
    </row>
    <row r="88" spans="1:12" ht="15.75" thickBot="1" x14ac:dyDescent="0.25">
      <c r="A88" s="54">
        <f>A75</f>
        <v>1</v>
      </c>
      <c r="B88" s="55">
        <f>B75</f>
        <v>1</v>
      </c>
      <c r="C88" s="223" t="s">
        <v>4</v>
      </c>
      <c r="D88" s="224"/>
      <c r="E88" s="56"/>
      <c r="F88" s="57"/>
      <c r="G88" s="59"/>
      <c r="H88" s="71"/>
      <c r="I88" s="86">
        <f>I80+I87</f>
        <v>1174.9975000000002</v>
      </c>
      <c r="J88" s="86">
        <f t="shared" ref="J88:L88" si="17">J80+J87</f>
        <v>38.50033333333333</v>
      </c>
      <c r="K88" s="86">
        <f t="shared" si="17"/>
        <v>39.498703703703704</v>
      </c>
      <c r="L88" s="86">
        <f t="shared" si="17"/>
        <v>167.49568518518521</v>
      </c>
    </row>
    <row r="89" spans="1:12" ht="15.75" x14ac:dyDescent="0.25">
      <c r="A89" s="13">
        <v>1</v>
      </c>
      <c r="B89" s="14">
        <v>2</v>
      </c>
      <c r="C89" s="10" t="s">
        <v>19</v>
      </c>
      <c r="D89" s="8" t="s">
        <v>20</v>
      </c>
      <c r="E89" s="79">
        <v>234</v>
      </c>
      <c r="F89" s="62" t="s">
        <v>49</v>
      </c>
      <c r="G89" s="63">
        <v>115</v>
      </c>
      <c r="H89" s="72">
        <v>43.73</v>
      </c>
      <c r="I89" s="51">
        <v>152.1</v>
      </c>
      <c r="J89" s="51">
        <v>10.18</v>
      </c>
      <c r="K89" s="51">
        <v>8.82</v>
      </c>
      <c r="L89" s="51">
        <v>8</v>
      </c>
    </row>
    <row r="90" spans="1:12" ht="15.75" x14ac:dyDescent="0.25">
      <c r="A90" s="13"/>
      <c r="B90" s="14"/>
      <c r="C90" s="10"/>
      <c r="D90" s="6" t="s">
        <v>22</v>
      </c>
      <c r="E90" s="78" t="s">
        <v>38</v>
      </c>
      <c r="F90" s="40" t="s">
        <v>39</v>
      </c>
      <c r="G90" s="43">
        <v>40</v>
      </c>
      <c r="H90" s="73">
        <v>4.16</v>
      </c>
      <c r="I90" s="35">
        <v>70.14</v>
      </c>
      <c r="J90" s="35">
        <v>2.37</v>
      </c>
      <c r="K90" s="35">
        <v>0.3</v>
      </c>
      <c r="L90" s="35">
        <v>14.49</v>
      </c>
    </row>
    <row r="91" spans="1:12" ht="15.75" x14ac:dyDescent="0.25">
      <c r="A91" s="13"/>
      <c r="B91" s="14"/>
      <c r="C91" s="10"/>
      <c r="D91" s="7" t="s">
        <v>21</v>
      </c>
      <c r="E91" s="77">
        <v>300</v>
      </c>
      <c r="F91" s="41" t="s">
        <v>50</v>
      </c>
      <c r="G91" s="43">
        <v>200</v>
      </c>
      <c r="H91" s="73">
        <v>3.52</v>
      </c>
      <c r="I91" s="35">
        <v>81.2</v>
      </c>
      <c r="J91" s="35">
        <v>0.1</v>
      </c>
      <c r="K91" s="35">
        <v>0</v>
      </c>
      <c r="L91" s="35">
        <v>20.2</v>
      </c>
    </row>
    <row r="92" spans="1:12" ht="15.75" x14ac:dyDescent="0.25">
      <c r="A92" s="13"/>
      <c r="B92" s="14"/>
      <c r="C92" s="10"/>
      <c r="D92" s="9" t="s">
        <v>23</v>
      </c>
      <c r="E92" s="80" t="s">
        <v>40</v>
      </c>
      <c r="F92" s="205" t="s">
        <v>51</v>
      </c>
      <c r="G92" s="82">
        <v>100</v>
      </c>
      <c r="H92" s="135">
        <v>20.48</v>
      </c>
      <c r="I92" s="36">
        <v>13.62</v>
      </c>
      <c r="J92" s="36">
        <v>0.84115384615384636</v>
      </c>
      <c r="K92" s="36">
        <v>0.18692307692307694</v>
      </c>
      <c r="L92" s="36">
        <v>2.1426923076923075</v>
      </c>
    </row>
    <row r="93" spans="1:12" ht="16.5" thickBot="1" x14ac:dyDescent="0.3">
      <c r="A93" s="13"/>
      <c r="B93" s="14"/>
      <c r="C93" s="10"/>
      <c r="D93" s="9" t="s">
        <v>43</v>
      </c>
      <c r="E93" s="80" t="s">
        <v>40</v>
      </c>
      <c r="F93" s="120" t="s">
        <v>87</v>
      </c>
      <c r="G93" s="82">
        <v>60</v>
      </c>
      <c r="H93" s="135">
        <v>13.63</v>
      </c>
      <c r="I93" s="36">
        <v>152.94000000000003</v>
      </c>
      <c r="J93" s="36">
        <v>1.92</v>
      </c>
      <c r="K93" s="36">
        <v>6.5</v>
      </c>
      <c r="L93" s="36">
        <v>22.17</v>
      </c>
    </row>
    <row r="94" spans="1:12" ht="15.75" thickBot="1" x14ac:dyDescent="0.3">
      <c r="A94" s="13"/>
      <c r="B94" s="14"/>
      <c r="C94" s="92"/>
      <c r="D94" s="107"/>
      <c r="E94" s="108"/>
      <c r="F94" s="103" t="s">
        <v>67</v>
      </c>
      <c r="G94" s="138">
        <f>SUM(G89:G93)</f>
        <v>515</v>
      </c>
      <c r="H94" s="118">
        <f>SUM(H89:H93)</f>
        <v>85.52</v>
      </c>
      <c r="I94" s="113">
        <f>SUM(I89:I93)</f>
        <v>470</v>
      </c>
      <c r="J94" s="113">
        <f t="shared" ref="J94:L94" si="18">SUM(J89:J93)</f>
        <v>15.411153846153846</v>
      </c>
      <c r="K94" s="113">
        <f t="shared" si="18"/>
        <v>15.806923076923077</v>
      </c>
      <c r="L94" s="113">
        <f t="shared" si="18"/>
        <v>67.002692307692314</v>
      </c>
    </row>
    <row r="95" spans="1:12" ht="15" x14ac:dyDescent="0.25">
      <c r="A95" s="12">
        <f>A89</f>
        <v>1</v>
      </c>
      <c r="B95" s="12">
        <f>B89</f>
        <v>2</v>
      </c>
      <c r="C95" s="9" t="s">
        <v>24</v>
      </c>
      <c r="D95" s="7" t="s">
        <v>25</v>
      </c>
      <c r="E95" s="77">
        <v>62</v>
      </c>
      <c r="F95" s="27" t="s">
        <v>52</v>
      </c>
      <c r="G95" s="28">
        <v>200</v>
      </c>
      <c r="H95" s="74">
        <v>14.090000000000002</v>
      </c>
      <c r="I95" s="70">
        <v>173.1</v>
      </c>
      <c r="J95" s="70">
        <v>4.47</v>
      </c>
      <c r="K95" s="70">
        <v>9.25</v>
      </c>
      <c r="L95" s="70">
        <v>12.17</v>
      </c>
    </row>
    <row r="96" spans="1:12" ht="15" x14ac:dyDescent="0.25">
      <c r="A96" s="13"/>
      <c r="B96" s="14"/>
      <c r="C96" s="10"/>
      <c r="D96" s="7" t="s">
        <v>27</v>
      </c>
      <c r="E96" s="77">
        <v>227</v>
      </c>
      <c r="F96" s="38" t="s">
        <v>63</v>
      </c>
      <c r="G96" s="43">
        <v>150</v>
      </c>
      <c r="H96" s="73">
        <v>14.61</v>
      </c>
      <c r="I96" s="35">
        <v>180.8</v>
      </c>
      <c r="J96" s="35">
        <v>6.6666666666666696</v>
      </c>
      <c r="K96" s="35">
        <v>5.8666666666666671</v>
      </c>
      <c r="L96" s="35">
        <v>25.3333333333333</v>
      </c>
    </row>
    <row r="97" spans="1:12" ht="15" x14ac:dyDescent="0.25">
      <c r="A97" s="13"/>
      <c r="B97" s="14"/>
      <c r="C97" s="10"/>
      <c r="D97" s="7" t="s">
        <v>26</v>
      </c>
      <c r="E97" s="77">
        <v>107</v>
      </c>
      <c r="F97" s="38" t="s">
        <v>75</v>
      </c>
      <c r="G97" s="43">
        <v>90</v>
      </c>
      <c r="H97" s="73">
        <v>43.849999999999994</v>
      </c>
      <c r="I97" s="35">
        <v>159.72</v>
      </c>
      <c r="J97" s="35">
        <v>7.41</v>
      </c>
      <c r="K97" s="35">
        <v>7.83</v>
      </c>
      <c r="L97" s="35">
        <v>21.290000000000003</v>
      </c>
    </row>
    <row r="98" spans="1:12" ht="15" x14ac:dyDescent="0.25">
      <c r="A98" s="13"/>
      <c r="B98" s="14"/>
      <c r="C98" s="10"/>
      <c r="D98" s="7" t="s">
        <v>28</v>
      </c>
      <c r="E98" s="77">
        <v>300</v>
      </c>
      <c r="F98" s="38" t="s">
        <v>54</v>
      </c>
      <c r="G98" s="43">
        <v>200</v>
      </c>
      <c r="H98" s="73">
        <v>7.09</v>
      </c>
      <c r="I98" s="35">
        <v>70</v>
      </c>
      <c r="J98" s="35">
        <v>0.2</v>
      </c>
      <c r="K98" s="35">
        <v>0.1</v>
      </c>
      <c r="L98" s="35">
        <v>17.2</v>
      </c>
    </row>
    <row r="99" spans="1:12" ht="15" x14ac:dyDescent="0.25">
      <c r="A99" s="13"/>
      <c r="B99" s="14"/>
      <c r="C99" s="10"/>
      <c r="D99" s="9" t="s">
        <v>22</v>
      </c>
      <c r="E99" s="80" t="s">
        <v>48</v>
      </c>
      <c r="F99" s="39" t="s">
        <v>46</v>
      </c>
      <c r="G99" s="82">
        <v>30</v>
      </c>
      <c r="H99" s="135">
        <v>2.76</v>
      </c>
      <c r="I99" s="36">
        <v>51.24</v>
      </c>
      <c r="J99" s="36">
        <v>1.98</v>
      </c>
      <c r="K99" s="36">
        <v>0.36</v>
      </c>
      <c r="L99" s="36">
        <v>10.02</v>
      </c>
    </row>
    <row r="100" spans="1:12" ht="15.75" thickBot="1" x14ac:dyDescent="0.3">
      <c r="A100" s="13"/>
      <c r="B100" s="14"/>
      <c r="C100" s="10"/>
      <c r="D100" s="9" t="s">
        <v>22</v>
      </c>
      <c r="E100" s="80" t="s">
        <v>38</v>
      </c>
      <c r="F100" s="39" t="s">
        <v>39</v>
      </c>
      <c r="G100" s="82">
        <v>30</v>
      </c>
      <c r="H100" s="135">
        <v>3.12</v>
      </c>
      <c r="I100" s="36">
        <v>70.14</v>
      </c>
      <c r="J100" s="36">
        <v>2.37</v>
      </c>
      <c r="K100" s="36">
        <v>0.3</v>
      </c>
      <c r="L100" s="36">
        <v>14.49</v>
      </c>
    </row>
    <row r="101" spans="1:12" ht="15.75" thickBot="1" x14ac:dyDescent="0.3">
      <c r="A101" s="13"/>
      <c r="B101" s="14"/>
      <c r="C101" s="92"/>
      <c r="D101" s="107"/>
      <c r="E101" s="108"/>
      <c r="F101" s="132" t="s">
        <v>67</v>
      </c>
      <c r="G101" s="133">
        <f>SUM(G95:G100)</f>
        <v>700</v>
      </c>
      <c r="H101" s="136">
        <f>SUM(H95:H100)</f>
        <v>85.52000000000001</v>
      </c>
      <c r="I101" s="106">
        <f>SUM(I95:I100)</f>
        <v>705</v>
      </c>
      <c r="J101" s="106">
        <f t="shared" ref="J101:L101" si="19">SUM(J95:J100)</f>
        <v>23.096666666666671</v>
      </c>
      <c r="K101" s="106">
        <f t="shared" si="19"/>
        <v>23.706666666666667</v>
      </c>
      <c r="L101" s="106">
        <f t="shared" si="19"/>
        <v>100.5033333333333</v>
      </c>
    </row>
    <row r="102" spans="1:12" ht="15.75" thickBot="1" x14ac:dyDescent="0.25">
      <c r="A102" s="54">
        <f>A89</f>
        <v>1</v>
      </c>
      <c r="B102" s="55">
        <f>B89</f>
        <v>2</v>
      </c>
      <c r="C102" s="223" t="s">
        <v>4</v>
      </c>
      <c r="D102" s="224"/>
      <c r="E102" s="56"/>
      <c r="F102" s="57"/>
      <c r="G102" s="59"/>
      <c r="H102" s="71"/>
      <c r="I102" s="86">
        <f>I94+I101</f>
        <v>1175</v>
      </c>
      <c r="J102" s="86">
        <f t="shared" ref="J102:L102" si="20">J94+J101</f>
        <v>38.507820512820516</v>
      </c>
      <c r="K102" s="86">
        <f t="shared" si="20"/>
        <v>39.513589743589748</v>
      </c>
      <c r="L102" s="86">
        <f t="shared" si="20"/>
        <v>167.50602564102562</v>
      </c>
    </row>
    <row r="103" spans="1:12" ht="15.75" x14ac:dyDescent="0.25">
      <c r="A103" s="18">
        <v>1</v>
      </c>
      <c r="B103" s="14">
        <v>3</v>
      </c>
      <c r="C103" s="10" t="s">
        <v>19</v>
      </c>
      <c r="D103" s="206" t="s">
        <v>27</v>
      </c>
      <c r="E103" s="154">
        <v>227</v>
      </c>
      <c r="F103" s="40" t="s">
        <v>82</v>
      </c>
      <c r="G103" s="155">
        <v>150</v>
      </c>
      <c r="H103" s="34">
        <v>14.61</v>
      </c>
      <c r="I103" s="34">
        <v>130.9</v>
      </c>
      <c r="J103" s="34">
        <v>4.3250000000000002</v>
      </c>
      <c r="K103" s="34">
        <v>6.18</v>
      </c>
      <c r="L103" s="166">
        <v>11.44</v>
      </c>
    </row>
    <row r="104" spans="1:12" ht="15.75" x14ac:dyDescent="0.25">
      <c r="A104" s="18"/>
      <c r="B104" s="14"/>
      <c r="C104" s="10"/>
      <c r="D104" s="196" t="s">
        <v>71</v>
      </c>
      <c r="E104" s="157">
        <v>110</v>
      </c>
      <c r="F104" s="40" t="s">
        <v>95</v>
      </c>
      <c r="G104" s="37">
        <v>90</v>
      </c>
      <c r="H104" s="35">
        <v>48.29</v>
      </c>
      <c r="I104" s="35">
        <v>72.900000000000006</v>
      </c>
      <c r="J104" s="35">
        <v>6.68</v>
      </c>
      <c r="K104" s="35">
        <v>2.82</v>
      </c>
      <c r="L104" s="167">
        <v>8.6999999999999993</v>
      </c>
    </row>
    <row r="105" spans="1:12" ht="15.75" x14ac:dyDescent="0.25">
      <c r="A105" s="18"/>
      <c r="B105" s="14"/>
      <c r="C105" s="10"/>
      <c r="D105" s="7" t="s">
        <v>70</v>
      </c>
      <c r="E105" s="154" t="s">
        <v>38</v>
      </c>
      <c r="F105" s="41" t="s">
        <v>39</v>
      </c>
      <c r="G105" s="169">
        <v>30</v>
      </c>
      <c r="H105" s="35">
        <v>3.12</v>
      </c>
      <c r="I105" s="35">
        <v>70.14</v>
      </c>
      <c r="J105" s="35">
        <v>2.37</v>
      </c>
      <c r="K105" s="35">
        <v>0.3</v>
      </c>
      <c r="L105" s="167">
        <v>14.49</v>
      </c>
    </row>
    <row r="106" spans="1:12" ht="15.75" x14ac:dyDescent="0.25">
      <c r="A106" s="18"/>
      <c r="B106" s="14"/>
      <c r="C106" s="10"/>
      <c r="D106" s="7" t="s">
        <v>21</v>
      </c>
      <c r="E106" s="154">
        <v>300</v>
      </c>
      <c r="F106" s="41" t="s">
        <v>50</v>
      </c>
      <c r="G106" s="169">
        <v>200</v>
      </c>
      <c r="H106" s="35">
        <v>3.52</v>
      </c>
      <c r="I106" s="35">
        <v>81.2</v>
      </c>
      <c r="J106" s="35">
        <v>0.1</v>
      </c>
      <c r="K106" s="35">
        <v>0</v>
      </c>
      <c r="L106" s="167">
        <v>20.2</v>
      </c>
    </row>
    <row r="107" spans="1:12" ht="15.75" customHeight="1" thickBot="1" x14ac:dyDescent="0.3">
      <c r="A107" s="18"/>
      <c r="B107" s="14"/>
      <c r="C107" s="10"/>
      <c r="D107" s="196" t="s">
        <v>43</v>
      </c>
      <c r="E107" s="157" t="s">
        <v>40</v>
      </c>
      <c r="F107" s="42" t="s">
        <v>87</v>
      </c>
      <c r="G107" s="37">
        <v>30</v>
      </c>
      <c r="H107" s="35">
        <v>15.98</v>
      </c>
      <c r="I107" s="35">
        <v>114.86</v>
      </c>
      <c r="J107" s="35">
        <v>1.92</v>
      </c>
      <c r="K107" s="35">
        <v>6.5</v>
      </c>
      <c r="L107" s="167">
        <v>12.17</v>
      </c>
    </row>
    <row r="108" spans="1:12" ht="15.75" customHeight="1" thickBot="1" x14ac:dyDescent="0.3">
      <c r="A108" s="18"/>
      <c r="B108" s="14"/>
      <c r="C108" s="92"/>
      <c r="D108" s="170"/>
      <c r="E108" s="161"/>
      <c r="F108" s="132" t="s">
        <v>67</v>
      </c>
      <c r="G108" s="162">
        <f>SUM(G103:G107)</f>
        <v>500</v>
      </c>
      <c r="H108" s="106">
        <f>SUM(H103:H107)</f>
        <v>85.52</v>
      </c>
      <c r="I108" s="106">
        <f>SUM(I103:I107)</f>
        <v>470</v>
      </c>
      <c r="J108" s="106">
        <f t="shared" ref="J108:L108" si="21">SUM(J103:J107)</f>
        <v>15.395</v>
      </c>
      <c r="K108" s="106">
        <f t="shared" si="21"/>
        <v>15.8</v>
      </c>
      <c r="L108" s="106">
        <f t="shared" si="21"/>
        <v>67</v>
      </c>
    </row>
    <row r="109" spans="1:12" ht="15.75" x14ac:dyDescent="0.25">
      <c r="A109" s="19">
        <f>A103</f>
        <v>1</v>
      </c>
      <c r="B109" s="12">
        <f>B103</f>
        <v>3</v>
      </c>
      <c r="C109" s="9" t="s">
        <v>24</v>
      </c>
      <c r="D109" s="7"/>
      <c r="E109" s="77"/>
      <c r="F109" s="50"/>
      <c r="G109" s="43"/>
      <c r="H109" s="49"/>
      <c r="I109" s="35"/>
      <c r="J109" s="64"/>
      <c r="K109" s="64"/>
      <c r="L109" s="64"/>
    </row>
    <row r="110" spans="1:12" ht="15" x14ac:dyDescent="0.25">
      <c r="A110" s="18"/>
      <c r="B110" s="14"/>
      <c r="C110" s="10"/>
      <c r="D110" s="7" t="s">
        <v>25</v>
      </c>
      <c r="E110" s="77">
        <v>55</v>
      </c>
      <c r="F110" s="38" t="s">
        <v>56</v>
      </c>
      <c r="G110" s="169">
        <v>200</v>
      </c>
      <c r="H110" s="49">
        <v>12.75</v>
      </c>
      <c r="I110" s="35">
        <v>187.5</v>
      </c>
      <c r="J110" s="35">
        <v>6.25</v>
      </c>
      <c r="K110" s="35">
        <v>9.6999999999999993</v>
      </c>
      <c r="L110" s="35">
        <v>18.8</v>
      </c>
    </row>
    <row r="111" spans="1:12" ht="30" x14ac:dyDescent="0.25">
      <c r="A111" s="18"/>
      <c r="B111" s="14"/>
      <c r="C111" s="10"/>
      <c r="D111" s="7" t="s">
        <v>26</v>
      </c>
      <c r="E111" s="77">
        <v>158</v>
      </c>
      <c r="F111" s="38" t="s">
        <v>96</v>
      </c>
      <c r="G111" s="169">
        <v>90</v>
      </c>
      <c r="H111" s="49">
        <v>44.28</v>
      </c>
      <c r="I111" s="35">
        <v>187.89</v>
      </c>
      <c r="J111" s="35">
        <v>7.65</v>
      </c>
      <c r="K111" s="35">
        <v>10.883333333333333</v>
      </c>
      <c r="L111" s="35">
        <v>15.520000000000001</v>
      </c>
    </row>
    <row r="112" spans="1:12" ht="15" x14ac:dyDescent="0.25">
      <c r="A112" s="18"/>
      <c r="B112" s="14"/>
      <c r="C112" s="10"/>
      <c r="D112" s="196" t="s">
        <v>27</v>
      </c>
      <c r="E112" s="77">
        <v>146</v>
      </c>
      <c r="F112" s="38" t="s">
        <v>57</v>
      </c>
      <c r="G112" s="169">
        <v>150</v>
      </c>
      <c r="H112" s="49">
        <v>14.88</v>
      </c>
      <c r="I112" s="35">
        <v>127.03</v>
      </c>
      <c r="J112" s="35">
        <v>4.75</v>
      </c>
      <c r="K112" s="35">
        <v>2.46</v>
      </c>
      <c r="L112" s="35">
        <v>21.47</v>
      </c>
    </row>
    <row r="113" spans="1:12" ht="15" x14ac:dyDescent="0.25">
      <c r="A113" s="18"/>
      <c r="B113" s="14"/>
      <c r="C113" s="10"/>
      <c r="D113" s="196" t="s">
        <v>28</v>
      </c>
      <c r="E113" s="77">
        <v>300</v>
      </c>
      <c r="F113" s="38" t="s">
        <v>45</v>
      </c>
      <c r="G113" s="169">
        <v>200</v>
      </c>
      <c r="H113" s="49">
        <v>7.73</v>
      </c>
      <c r="I113" s="35">
        <v>81.2</v>
      </c>
      <c r="J113" s="35">
        <v>0.1</v>
      </c>
      <c r="K113" s="35">
        <v>0</v>
      </c>
      <c r="L113" s="35">
        <v>20.2</v>
      </c>
    </row>
    <row r="114" spans="1:12" ht="15" x14ac:dyDescent="0.25">
      <c r="A114" s="18"/>
      <c r="B114" s="14"/>
      <c r="C114" s="10"/>
      <c r="D114" s="202" t="s">
        <v>22</v>
      </c>
      <c r="E114" s="80" t="s">
        <v>48</v>
      </c>
      <c r="F114" s="39" t="s">
        <v>46</v>
      </c>
      <c r="G114" s="171">
        <v>30</v>
      </c>
      <c r="H114" s="130">
        <v>2.76</v>
      </c>
      <c r="I114" s="36">
        <v>51.24</v>
      </c>
      <c r="J114" s="36">
        <v>1.98</v>
      </c>
      <c r="K114" s="36">
        <v>0.36</v>
      </c>
      <c r="L114" s="36">
        <v>10.02</v>
      </c>
    </row>
    <row r="115" spans="1:12" ht="15.75" thickBot="1" x14ac:dyDescent="0.3">
      <c r="A115" s="18"/>
      <c r="B115" s="14"/>
      <c r="C115" s="10"/>
      <c r="D115" s="202" t="s">
        <v>22</v>
      </c>
      <c r="E115" s="80" t="s">
        <v>38</v>
      </c>
      <c r="F115" s="39" t="s">
        <v>39</v>
      </c>
      <c r="G115" s="171">
        <v>30</v>
      </c>
      <c r="H115" s="130">
        <v>3.12</v>
      </c>
      <c r="I115" s="36">
        <v>70.14</v>
      </c>
      <c r="J115" s="36">
        <v>2.37</v>
      </c>
      <c r="K115" s="36">
        <v>0.3</v>
      </c>
      <c r="L115" s="36">
        <v>14.49</v>
      </c>
    </row>
    <row r="116" spans="1:12" ht="15.75" thickBot="1" x14ac:dyDescent="0.3">
      <c r="A116" s="18"/>
      <c r="B116" s="14"/>
      <c r="C116" s="92"/>
      <c r="D116" s="107"/>
      <c r="E116" s="108"/>
      <c r="F116" s="103" t="s">
        <v>67</v>
      </c>
      <c r="G116" s="207">
        <f>SUM(G110:G115)</f>
        <v>700</v>
      </c>
      <c r="H116" s="113">
        <f>SUM(H110:H115)</f>
        <v>85.52000000000001</v>
      </c>
      <c r="I116" s="113">
        <f>SUM(I110:I115)</f>
        <v>705</v>
      </c>
      <c r="J116" s="113">
        <f t="shared" ref="J116:L116" si="22">SUM(J110:J115)</f>
        <v>23.1</v>
      </c>
      <c r="K116" s="113">
        <f t="shared" si="22"/>
        <v>23.703333333333333</v>
      </c>
      <c r="L116" s="113">
        <f t="shared" si="22"/>
        <v>100.49999999999999</v>
      </c>
    </row>
    <row r="117" spans="1:12" ht="15.75" thickBot="1" x14ac:dyDescent="0.25">
      <c r="A117" s="54">
        <f>A103</f>
        <v>1</v>
      </c>
      <c r="B117" s="55">
        <f>B103</f>
        <v>3</v>
      </c>
      <c r="C117" s="223" t="s">
        <v>4</v>
      </c>
      <c r="D117" s="224"/>
      <c r="E117" s="56"/>
      <c r="F117" s="57"/>
      <c r="G117" s="59"/>
      <c r="H117" s="71"/>
      <c r="I117" s="86">
        <f>I108+I116</f>
        <v>1175</v>
      </c>
      <c r="J117" s="86">
        <f t="shared" ref="J117:L117" si="23">J108+J116</f>
        <v>38.495000000000005</v>
      </c>
      <c r="K117" s="86">
        <f t="shared" si="23"/>
        <v>39.50333333333333</v>
      </c>
      <c r="L117" s="86">
        <f t="shared" si="23"/>
        <v>167.5</v>
      </c>
    </row>
    <row r="118" spans="1:12" ht="15.75" x14ac:dyDescent="0.25">
      <c r="A118" s="18">
        <v>1</v>
      </c>
      <c r="B118" s="14">
        <v>4</v>
      </c>
      <c r="C118" s="10" t="s">
        <v>19</v>
      </c>
      <c r="D118" s="196" t="s">
        <v>71</v>
      </c>
      <c r="E118" s="79">
        <v>96</v>
      </c>
      <c r="F118" s="62" t="s">
        <v>97</v>
      </c>
      <c r="G118" s="209">
        <v>90</v>
      </c>
      <c r="H118" s="69">
        <v>60.510000000000005</v>
      </c>
      <c r="I118" s="51">
        <v>120.74000000000001</v>
      </c>
      <c r="J118" s="51">
        <v>7.02</v>
      </c>
      <c r="K118" s="51">
        <v>7.3400000000000007</v>
      </c>
      <c r="L118" s="51">
        <v>7.1</v>
      </c>
    </row>
    <row r="119" spans="1:12" ht="15.75" x14ac:dyDescent="0.25">
      <c r="A119" s="18"/>
      <c r="B119" s="14"/>
      <c r="C119" s="10"/>
      <c r="D119" s="6" t="s">
        <v>27</v>
      </c>
      <c r="E119" s="78" t="s">
        <v>47</v>
      </c>
      <c r="F119" s="40" t="s">
        <v>98</v>
      </c>
      <c r="G119" s="169">
        <v>180</v>
      </c>
      <c r="H119" s="49">
        <v>18.37</v>
      </c>
      <c r="I119" s="35">
        <v>197.92</v>
      </c>
      <c r="J119" s="35">
        <v>5.910000000000001</v>
      </c>
      <c r="K119" s="35">
        <v>8.16</v>
      </c>
      <c r="L119" s="35">
        <v>25.21</v>
      </c>
    </row>
    <row r="120" spans="1:12" ht="15.75" x14ac:dyDescent="0.25">
      <c r="A120" s="18"/>
      <c r="B120" s="14"/>
      <c r="C120" s="10"/>
      <c r="D120" s="7" t="s">
        <v>21</v>
      </c>
      <c r="E120" s="77">
        <v>300</v>
      </c>
      <c r="F120" s="52" t="s">
        <v>50</v>
      </c>
      <c r="G120" s="169">
        <v>200</v>
      </c>
      <c r="H120" s="49">
        <v>3.52</v>
      </c>
      <c r="I120" s="35">
        <v>81.2</v>
      </c>
      <c r="J120" s="35">
        <v>0.1</v>
      </c>
      <c r="K120" s="35">
        <v>0</v>
      </c>
      <c r="L120" s="35">
        <v>20.2</v>
      </c>
    </row>
    <row r="121" spans="1:12" ht="16.5" thickBot="1" x14ac:dyDescent="0.3">
      <c r="A121" s="18"/>
      <c r="B121" s="14"/>
      <c r="C121" s="10"/>
      <c r="D121" s="9" t="s">
        <v>22</v>
      </c>
      <c r="E121" s="80" t="s">
        <v>38</v>
      </c>
      <c r="F121" s="208" t="s">
        <v>39</v>
      </c>
      <c r="G121" s="171">
        <v>30</v>
      </c>
      <c r="H121" s="130">
        <v>3.12</v>
      </c>
      <c r="I121" s="36">
        <v>70.14</v>
      </c>
      <c r="J121" s="36">
        <v>2.37</v>
      </c>
      <c r="K121" s="36">
        <v>0.3</v>
      </c>
      <c r="L121" s="36">
        <v>14.49</v>
      </c>
    </row>
    <row r="122" spans="1:12" ht="15.75" thickBot="1" x14ac:dyDescent="0.3">
      <c r="A122" s="18"/>
      <c r="B122" s="14"/>
      <c r="C122" s="92"/>
      <c r="D122" s="107"/>
      <c r="E122" s="108"/>
      <c r="F122" s="103" t="s">
        <v>67</v>
      </c>
      <c r="G122" s="207">
        <v>500</v>
      </c>
      <c r="H122" s="113">
        <f>SUM(H118:H121)</f>
        <v>85.52000000000001</v>
      </c>
      <c r="I122" s="113">
        <f>SUM(I118:I121)</f>
        <v>469.99999999999994</v>
      </c>
      <c r="J122" s="113">
        <f t="shared" ref="J122:L122" si="24">SUM(J118:J121)</f>
        <v>15.399999999999999</v>
      </c>
      <c r="K122" s="113">
        <f t="shared" si="24"/>
        <v>15.8</v>
      </c>
      <c r="L122" s="113">
        <f t="shared" si="24"/>
        <v>67</v>
      </c>
    </row>
    <row r="123" spans="1:12" ht="15" x14ac:dyDescent="0.25">
      <c r="A123" s="19">
        <f>A118</f>
        <v>1</v>
      </c>
      <c r="B123" s="12">
        <f>B118</f>
        <v>4</v>
      </c>
      <c r="C123" s="9" t="s">
        <v>24</v>
      </c>
      <c r="D123" s="7" t="s">
        <v>25</v>
      </c>
      <c r="E123" s="77">
        <v>55</v>
      </c>
      <c r="F123" s="27" t="s">
        <v>66</v>
      </c>
      <c r="G123" s="210">
        <v>250</v>
      </c>
      <c r="H123" s="70">
        <v>23.25</v>
      </c>
      <c r="I123" s="124">
        <v>247.20000000000002</v>
      </c>
      <c r="J123" s="124">
        <v>4.4000000000000004</v>
      </c>
      <c r="K123" s="124">
        <v>10.3</v>
      </c>
      <c r="L123" s="124">
        <v>34.900000000000006</v>
      </c>
    </row>
    <row r="124" spans="1:12" ht="15" x14ac:dyDescent="0.25">
      <c r="A124" s="18"/>
      <c r="B124" s="14"/>
      <c r="C124" s="10"/>
      <c r="D124" s="7" t="s">
        <v>26</v>
      </c>
      <c r="E124" s="77">
        <v>107</v>
      </c>
      <c r="F124" s="172" t="s">
        <v>99</v>
      </c>
      <c r="G124" s="169">
        <v>90</v>
      </c>
      <c r="H124" s="49">
        <v>40.290000000000006</v>
      </c>
      <c r="I124" s="35">
        <v>142.01999999999998</v>
      </c>
      <c r="J124" s="35">
        <v>9.49</v>
      </c>
      <c r="K124" s="35">
        <v>5.35</v>
      </c>
      <c r="L124" s="35">
        <v>13.970000000000002</v>
      </c>
    </row>
    <row r="125" spans="1:12" ht="15" x14ac:dyDescent="0.25">
      <c r="A125" s="18"/>
      <c r="B125" s="14"/>
      <c r="C125" s="10"/>
      <c r="D125" s="7" t="s">
        <v>27</v>
      </c>
      <c r="E125" s="77">
        <v>227</v>
      </c>
      <c r="F125" s="38" t="s">
        <v>58</v>
      </c>
      <c r="G125" s="169">
        <v>150</v>
      </c>
      <c r="H125" s="49">
        <v>11.49</v>
      </c>
      <c r="I125" s="35">
        <v>183.34</v>
      </c>
      <c r="J125" s="35">
        <v>7.1253333333333337</v>
      </c>
      <c r="K125" s="35">
        <v>7.69</v>
      </c>
      <c r="L125" s="35">
        <v>21.407999999999998</v>
      </c>
    </row>
    <row r="126" spans="1:12" ht="15" x14ac:dyDescent="0.25">
      <c r="A126" s="18"/>
      <c r="B126" s="14"/>
      <c r="C126" s="10"/>
      <c r="D126" s="7" t="s">
        <v>28</v>
      </c>
      <c r="E126" s="77">
        <v>300</v>
      </c>
      <c r="F126" s="38" t="s">
        <v>59</v>
      </c>
      <c r="G126" s="169">
        <v>200</v>
      </c>
      <c r="H126" s="49">
        <v>7.73</v>
      </c>
      <c r="I126" s="35">
        <v>81.2</v>
      </c>
      <c r="J126" s="35">
        <v>0.1</v>
      </c>
      <c r="K126" s="35">
        <v>0</v>
      </c>
      <c r="L126" s="35">
        <v>20.2</v>
      </c>
    </row>
    <row r="127" spans="1:12" ht="15.75" thickBot="1" x14ac:dyDescent="0.3">
      <c r="A127" s="18"/>
      <c r="B127" s="14"/>
      <c r="C127" s="10"/>
      <c r="D127" s="9" t="s">
        <v>22</v>
      </c>
      <c r="E127" s="80" t="s">
        <v>48</v>
      </c>
      <c r="F127" s="39" t="s">
        <v>46</v>
      </c>
      <c r="G127" s="171">
        <v>40</v>
      </c>
      <c r="H127" s="130">
        <v>2.76</v>
      </c>
      <c r="I127" s="36">
        <v>51.24</v>
      </c>
      <c r="J127" s="36">
        <v>1.98</v>
      </c>
      <c r="K127" s="36">
        <v>0.36</v>
      </c>
      <c r="L127" s="36">
        <v>10.02</v>
      </c>
    </row>
    <row r="128" spans="1:12" ht="15.75" thickBot="1" x14ac:dyDescent="0.3">
      <c r="A128" s="18"/>
      <c r="B128" s="14"/>
      <c r="C128" s="92"/>
      <c r="D128" s="139"/>
      <c r="E128" s="140"/>
      <c r="F128" s="141" t="s">
        <v>67</v>
      </c>
      <c r="G128" s="211">
        <f t="shared" ref="G128:L128" si="25">SUM(G123:G127)</f>
        <v>730</v>
      </c>
      <c r="H128" s="142">
        <f t="shared" si="25"/>
        <v>85.52000000000001</v>
      </c>
      <c r="I128" s="143">
        <f t="shared" si="25"/>
        <v>705.00000000000011</v>
      </c>
      <c r="J128" s="143">
        <f t="shared" si="25"/>
        <v>23.095333333333336</v>
      </c>
      <c r="K128" s="143">
        <f t="shared" si="25"/>
        <v>23.7</v>
      </c>
      <c r="L128" s="143">
        <f t="shared" si="25"/>
        <v>100.498</v>
      </c>
    </row>
    <row r="129" spans="1:13" ht="15.75" thickBot="1" x14ac:dyDescent="0.25">
      <c r="A129" s="54">
        <f>A118</f>
        <v>1</v>
      </c>
      <c r="B129" s="55">
        <f>B118</f>
        <v>4</v>
      </c>
      <c r="C129" s="225" t="s">
        <v>4</v>
      </c>
      <c r="D129" s="226"/>
      <c r="E129" s="144"/>
      <c r="F129" s="57"/>
      <c r="G129" s="59"/>
      <c r="H129" s="145"/>
      <c r="I129" s="86">
        <f>I122+I128</f>
        <v>1175</v>
      </c>
      <c r="J129" s="86">
        <f>J122+J128</f>
        <v>38.495333333333335</v>
      </c>
      <c r="K129" s="86">
        <f>K122+K128</f>
        <v>39.5</v>
      </c>
      <c r="L129" s="86">
        <f>L122+L128</f>
        <v>167.49799999999999</v>
      </c>
    </row>
    <row r="130" spans="1:13" ht="15.75" x14ac:dyDescent="0.25">
      <c r="A130" s="18">
        <v>1</v>
      </c>
      <c r="B130" s="14">
        <v>5</v>
      </c>
      <c r="C130" s="10" t="s">
        <v>19</v>
      </c>
      <c r="D130" s="8" t="s">
        <v>20</v>
      </c>
      <c r="E130" s="79">
        <v>208</v>
      </c>
      <c r="F130" s="62" t="s">
        <v>55</v>
      </c>
      <c r="G130" s="63">
        <v>250</v>
      </c>
      <c r="H130" s="69">
        <v>37.67</v>
      </c>
      <c r="I130" s="51">
        <v>310.17</v>
      </c>
      <c r="J130" s="51">
        <v>12.31</v>
      </c>
      <c r="K130" s="51">
        <v>15.424938271604899</v>
      </c>
      <c r="L130" s="51">
        <v>30.526913580246898</v>
      </c>
    </row>
    <row r="131" spans="1:13" ht="15.75" x14ac:dyDescent="0.25">
      <c r="A131" s="18"/>
      <c r="B131" s="14"/>
      <c r="C131" s="10"/>
      <c r="D131" s="6"/>
      <c r="E131" s="78" t="s">
        <v>38</v>
      </c>
      <c r="F131" s="40" t="s">
        <v>100</v>
      </c>
      <c r="G131" s="43">
        <v>50</v>
      </c>
      <c r="H131" s="49">
        <v>34.82</v>
      </c>
      <c r="I131" s="35">
        <v>67.28</v>
      </c>
      <c r="J131" s="35">
        <v>2.29</v>
      </c>
      <c r="K131" s="35">
        <v>0.21999999999999997</v>
      </c>
      <c r="L131" s="35">
        <v>14.49</v>
      </c>
    </row>
    <row r="132" spans="1:13" ht="15.75" x14ac:dyDescent="0.25">
      <c r="A132" s="18"/>
      <c r="B132" s="14"/>
      <c r="C132" s="10"/>
      <c r="D132" s="7" t="s">
        <v>43</v>
      </c>
      <c r="E132" s="77" t="s">
        <v>40</v>
      </c>
      <c r="F132" s="41" t="s">
        <v>87</v>
      </c>
      <c r="G132" s="43">
        <v>20</v>
      </c>
      <c r="H132" s="49">
        <v>7.041666666666698</v>
      </c>
      <c r="I132" s="35">
        <v>11.35</v>
      </c>
      <c r="J132" s="35">
        <v>0.70096153846153864</v>
      </c>
      <c r="K132" s="35">
        <v>0.1557692307692308</v>
      </c>
      <c r="L132" s="35">
        <v>1.7855769230769227</v>
      </c>
    </row>
    <row r="133" spans="1:13" ht="16.5" thickBot="1" x14ac:dyDescent="0.3">
      <c r="A133" s="18"/>
      <c r="B133" s="14"/>
      <c r="C133" s="10"/>
      <c r="D133" s="7" t="s">
        <v>21</v>
      </c>
      <c r="E133" s="77">
        <v>300</v>
      </c>
      <c r="F133" s="42" t="s">
        <v>101</v>
      </c>
      <c r="G133" s="43">
        <v>205</v>
      </c>
      <c r="H133" s="49">
        <v>5.99</v>
      </c>
      <c r="I133" s="35">
        <v>81.2</v>
      </c>
      <c r="J133" s="35">
        <v>0.1</v>
      </c>
      <c r="K133" s="35">
        <v>0</v>
      </c>
      <c r="L133" s="35">
        <v>20.2</v>
      </c>
    </row>
    <row r="134" spans="1:13" ht="15.75" thickBot="1" x14ac:dyDescent="0.3">
      <c r="A134" s="18"/>
      <c r="B134" s="14"/>
      <c r="C134" s="92"/>
      <c r="D134" s="146"/>
      <c r="E134" s="147"/>
      <c r="F134" s="137" t="s">
        <v>67</v>
      </c>
      <c r="G134" s="138">
        <f>SUM(G130:G133)</f>
        <v>525</v>
      </c>
      <c r="H134" s="113">
        <f>SUM(H130:H133)</f>
        <v>85.521666666666704</v>
      </c>
      <c r="I134" s="113">
        <f>SUM(I130:I133)</f>
        <v>470.00000000000006</v>
      </c>
      <c r="J134" s="113">
        <f t="shared" ref="J134:L134" si="26">SUM(J130:J133)</f>
        <v>15.400961538461539</v>
      </c>
      <c r="K134" s="113">
        <f t="shared" si="26"/>
        <v>15.800707502374131</v>
      </c>
      <c r="L134" s="113">
        <f t="shared" si="26"/>
        <v>67.002490503323827</v>
      </c>
    </row>
    <row r="135" spans="1:13" ht="25.5" x14ac:dyDescent="0.25">
      <c r="A135" s="19">
        <f>A130</f>
        <v>1</v>
      </c>
      <c r="B135" s="12">
        <f>B130</f>
        <v>5</v>
      </c>
      <c r="C135" s="9" t="s">
        <v>24</v>
      </c>
      <c r="D135" s="7" t="s">
        <v>25</v>
      </c>
      <c r="E135" s="77">
        <v>65</v>
      </c>
      <c r="F135" s="27" t="s">
        <v>102</v>
      </c>
      <c r="G135" s="28">
        <v>250</v>
      </c>
      <c r="H135" s="27">
        <v>14.11</v>
      </c>
      <c r="I135" s="212">
        <v>238.48</v>
      </c>
      <c r="J135" s="212">
        <v>8.17</v>
      </c>
      <c r="K135" s="212">
        <v>7.4</v>
      </c>
      <c r="L135" s="212">
        <v>34.799999999999997</v>
      </c>
    </row>
    <row r="136" spans="1:13" ht="15" x14ac:dyDescent="0.25">
      <c r="A136" s="18"/>
      <c r="B136" s="14"/>
      <c r="C136" s="10"/>
      <c r="D136" s="7" t="s">
        <v>26</v>
      </c>
      <c r="E136" s="77">
        <v>158</v>
      </c>
      <c r="F136" s="38" t="s">
        <v>53</v>
      </c>
      <c r="G136" s="43">
        <v>220</v>
      </c>
      <c r="H136" s="49">
        <v>60.56</v>
      </c>
      <c r="I136" s="35">
        <v>345.28</v>
      </c>
      <c r="J136" s="35">
        <v>12.75</v>
      </c>
      <c r="K136" s="35">
        <v>15.84333333333333</v>
      </c>
      <c r="L136" s="35">
        <v>38.480000000000004</v>
      </c>
    </row>
    <row r="137" spans="1:13" ht="15" x14ac:dyDescent="0.25">
      <c r="A137" s="18"/>
      <c r="B137" s="14"/>
      <c r="C137" s="10"/>
      <c r="D137" s="7" t="s">
        <v>28</v>
      </c>
      <c r="E137" s="77">
        <v>300</v>
      </c>
      <c r="F137" s="38" t="s">
        <v>54</v>
      </c>
      <c r="G137" s="43">
        <v>200</v>
      </c>
      <c r="H137" s="49">
        <v>8.09</v>
      </c>
      <c r="I137" s="35">
        <v>70</v>
      </c>
      <c r="J137" s="35">
        <v>0.2</v>
      </c>
      <c r="K137" s="35">
        <v>0.1</v>
      </c>
      <c r="L137" s="35">
        <v>17.2</v>
      </c>
    </row>
    <row r="138" spans="1:13" ht="15.75" thickBot="1" x14ac:dyDescent="0.3">
      <c r="A138" s="18"/>
      <c r="B138" s="14"/>
      <c r="C138" s="10"/>
      <c r="D138" s="7" t="s">
        <v>22</v>
      </c>
      <c r="E138" s="77" t="s">
        <v>48</v>
      </c>
      <c r="F138" s="38" t="s">
        <v>46</v>
      </c>
      <c r="G138" s="43">
        <v>30</v>
      </c>
      <c r="H138" s="49">
        <v>2.76</v>
      </c>
      <c r="I138" s="35">
        <v>51.24</v>
      </c>
      <c r="J138" s="35">
        <v>1.98</v>
      </c>
      <c r="K138" s="35">
        <v>0.36</v>
      </c>
      <c r="L138" s="35">
        <v>10.02</v>
      </c>
    </row>
    <row r="139" spans="1:13" ht="15.75" thickBot="1" x14ac:dyDescent="0.3">
      <c r="A139" s="18"/>
      <c r="B139" s="14"/>
      <c r="C139" s="92"/>
      <c r="D139" s="107"/>
      <c r="E139" s="108"/>
      <c r="F139" s="132" t="s">
        <v>67</v>
      </c>
      <c r="G139" s="133">
        <f>SUM(G135:G138)</f>
        <v>700</v>
      </c>
      <c r="H139" s="134">
        <f>SUM(H135:H138)</f>
        <v>85.52000000000001</v>
      </c>
      <c r="I139" s="106">
        <f>SUM(I135:I138)</f>
        <v>705</v>
      </c>
      <c r="J139" s="106">
        <f t="shared" ref="J139:L139" si="27">SUM(J135:J138)</f>
        <v>23.1</v>
      </c>
      <c r="K139" s="106">
        <f t="shared" si="27"/>
        <v>23.703333333333333</v>
      </c>
      <c r="L139" s="106">
        <f t="shared" si="27"/>
        <v>100.5</v>
      </c>
    </row>
    <row r="140" spans="1:13" ht="15.75" thickBot="1" x14ac:dyDescent="0.25">
      <c r="A140" s="54">
        <f>A130</f>
        <v>1</v>
      </c>
      <c r="B140" s="55">
        <f>B130</f>
        <v>5</v>
      </c>
      <c r="C140" s="223" t="s">
        <v>4</v>
      </c>
      <c r="D140" s="224"/>
      <c r="E140" s="56"/>
      <c r="F140" s="57"/>
      <c r="G140" s="84"/>
      <c r="H140" s="148"/>
      <c r="I140" s="86">
        <f>I134+I139</f>
        <v>1175</v>
      </c>
      <c r="J140" s="86">
        <f>J134+J139</f>
        <v>38.500961538461539</v>
      </c>
      <c r="K140" s="86">
        <f>K134+K139</f>
        <v>39.504040835707464</v>
      </c>
      <c r="L140" s="86">
        <f>L134+L139</f>
        <v>167.50249050332383</v>
      </c>
    </row>
    <row r="141" spans="1:13" ht="13.5" customHeight="1" thickBot="1" x14ac:dyDescent="0.25">
      <c r="A141" s="20"/>
      <c r="B141" s="21"/>
      <c r="C141" s="220" t="s">
        <v>5</v>
      </c>
      <c r="D141" s="221"/>
      <c r="E141" s="221"/>
      <c r="F141" s="222"/>
      <c r="G141" s="149"/>
      <c r="H141" s="149"/>
      <c r="I141" s="150">
        <f>(I20+I34+I47+I60+I74+I88+I102+I117+I129+I140)/10</f>
        <v>1174.9997500000002</v>
      </c>
      <c r="J141" s="150">
        <f>(J20+J34+J47+J60+J74+J88+J102+J117+J129+J140)/10</f>
        <v>38.49982948717949</v>
      </c>
      <c r="K141" s="150">
        <f>(K20+K34+K47+K60+K74+K88+K102+K117+K129+K140)/10</f>
        <v>39.502818328584993</v>
      </c>
      <c r="L141" s="150">
        <f>(L20+L34+L47+L60+L74+L88+L102+L117+L129+L140)/10</f>
        <v>167.49952269705602</v>
      </c>
    </row>
    <row r="143" spans="1:13" ht="15.75" x14ac:dyDescent="0.2">
      <c r="J143" s="88"/>
      <c r="K143" s="88"/>
      <c r="L143" s="88"/>
      <c r="M143" s="88"/>
    </row>
  </sheetData>
  <mergeCells count="14">
    <mergeCell ref="C1:F1"/>
    <mergeCell ref="K1:M1"/>
    <mergeCell ref="K2:M2"/>
    <mergeCell ref="C34:D34"/>
    <mergeCell ref="C47:D47"/>
    <mergeCell ref="C141:F141"/>
    <mergeCell ref="C60:D60"/>
    <mergeCell ref="C74:D74"/>
    <mergeCell ref="C20:D20"/>
    <mergeCell ref="C140:D140"/>
    <mergeCell ref="C88:D88"/>
    <mergeCell ref="C102:D102"/>
    <mergeCell ref="C117:D117"/>
    <mergeCell ref="C129:D129"/>
  </mergeCells>
  <pageMargins left="0.7" right="0.7" top="0.75" bottom="0.75" header="0.3" footer="0.3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2025-10-06T10:28:46Z</cp:lastPrinted>
  <dcterms:created xsi:type="dcterms:W3CDTF">2022-05-16T14:23:56Z</dcterms:created>
  <dcterms:modified xsi:type="dcterms:W3CDTF">2026-05-14T17:37:41Z</dcterms:modified>
</cp:coreProperties>
</file>